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LF-DC-01\Data\COVID-19\"/>
    </mc:Choice>
  </mc:AlternateContent>
  <xr:revisionPtr revIDLastSave="0" documentId="13_ncr:1_{88B07462-50F6-4A13-985F-F9563D5265FA}" xr6:coauthVersionLast="45" xr6:coauthVersionMax="45" xr10:uidLastSave="{00000000-0000-0000-0000-000000000000}"/>
  <bookViews>
    <workbookView xWindow="-120" yWindow="-120" windowWidth="29040" windowHeight="15840" xr2:uid="{7A1E92E5-92AB-4E6A-9D43-26463624F55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8" i="1" l="1"/>
  <c r="G107" i="1"/>
  <c r="G108" i="1"/>
  <c r="G109" i="1"/>
  <c r="G110" i="1"/>
  <c r="G111" i="1"/>
  <c r="G112" i="1"/>
  <c r="G113" i="1"/>
  <c r="G114" i="1"/>
  <c r="G115" i="1"/>
  <c r="G116" i="1"/>
  <c r="G117" i="1"/>
  <c r="G118" i="1"/>
  <c r="G119" i="1"/>
  <c r="G120" i="1"/>
  <c r="G121" i="1"/>
  <c r="G122" i="1"/>
  <c r="G123" i="1"/>
  <c r="G124" i="1"/>
  <c r="G125" i="1"/>
  <c r="G126" i="1"/>
  <c r="G127" i="1"/>
  <c r="G63" i="1" l="1"/>
  <c r="G64" i="1"/>
  <c r="G65" i="1"/>
  <c r="G66" i="1"/>
  <c r="G67" i="1"/>
  <c r="G68" i="1"/>
  <c r="G69" i="1"/>
  <c r="G70" i="1"/>
  <c r="G71" i="1"/>
  <c r="G72" i="1"/>
  <c r="G73" i="1"/>
  <c r="G74" i="1"/>
  <c r="G75" i="1"/>
  <c r="G76" i="1"/>
  <c r="G77" i="1"/>
  <c r="G78" i="1"/>
  <c r="G79" i="1"/>
  <c r="G80" i="1"/>
  <c r="G81" i="1"/>
  <c r="G82" i="1"/>
  <c r="G83" i="1"/>
  <c r="G56" i="1"/>
  <c r="G57" i="1"/>
  <c r="G55" i="1"/>
  <c r="G36" i="1"/>
  <c r="G33" i="1"/>
  <c r="G32" i="1"/>
  <c r="G29" i="1"/>
  <c r="G37" i="1"/>
  <c r="G43" i="1"/>
  <c r="G41" i="1"/>
  <c r="G42" i="1"/>
  <c r="G54" i="1"/>
  <c r="G100" i="1"/>
  <c r="G95" i="1"/>
  <c r="G106" i="1" l="1"/>
  <c r="G53" i="1" l="1"/>
  <c r="G52" i="1"/>
  <c r="G51" i="1"/>
  <c r="G27" i="1"/>
  <c r="G34" i="1"/>
  <c r="G38" i="1"/>
  <c r="G137" i="1" l="1"/>
  <c r="G30" i="1" l="1"/>
  <c r="G47" i="1" l="1"/>
  <c r="G48" i="1"/>
  <c r="G49" i="1"/>
  <c r="G50" i="1"/>
  <c r="G46" i="1"/>
  <c r="G45" i="1"/>
  <c r="G44" i="1"/>
  <c r="G40" i="1"/>
  <c r="G39" i="1"/>
  <c r="G35" i="1"/>
  <c r="G31" i="1"/>
  <c r="G134" i="1"/>
  <c r="G135" i="1"/>
  <c r="G136" i="1"/>
  <c r="G140" i="1"/>
  <c r="G141" i="1"/>
  <c r="G142" i="1"/>
  <c r="G143" i="1"/>
  <c r="G146" i="1"/>
  <c r="G147" i="1"/>
  <c r="G148" i="1"/>
  <c r="G133" i="1"/>
  <c r="G132" i="1"/>
  <c r="G150" i="1" l="1"/>
  <c r="G62" i="1"/>
  <c r="G28" i="1"/>
  <c r="G58" i="1" l="1"/>
  <c r="G61" i="1"/>
  <c r="G90" i="1"/>
  <c r="G91" i="1"/>
  <c r="G92" i="1"/>
  <c r="G93" i="1"/>
  <c r="G94" i="1"/>
  <c r="G96" i="1"/>
  <c r="G97" i="1"/>
  <c r="G98" i="1"/>
  <c r="G99" i="1"/>
  <c r="G101" i="1"/>
  <c r="G89" i="1"/>
  <c r="G102" i="1" l="1"/>
  <c r="G85" i="1" l="1"/>
  <c r="G152" i="1" l="1"/>
</calcChain>
</file>

<file path=xl/sharedStrings.xml><?xml version="1.0" encoding="utf-8"?>
<sst xmlns="http://schemas.openxmlformats.org/spreadsheetml/2006/main" count="479" uniqueCount="205">
  <si>
    <t>Giguere whole chickens</t>
  </si>
  <si>
    <t>Fresh / Frozen</t>
  </si>
  <si>
    <t>Bison Striploin Steaks</t>
  </si>
  <si>
    <t>Bison Burgers</t>
  </si>
  <si>
    <t>Voltigeur boneless chicken thights</t>
  </si>
  <si>
    <t>Merguez Sausage</t>
  </si>
  <si>
    <t>Wild Boar Mushroom Sausage</t>
  </si>
  <si>
    <t>By Amos Chicken Kale Sausage</t>
  </si>
  <si>
    <t>By Amos Maple Chicken Bites</t>
  </si>
  <si>
    <t>Atlantic Salmon Fillet - Esquire</t>
  </si>
  <si>
    <t>Shrimps - 16-20</t>
  </si>
  <si>
    <t>fresh</t>
  </si>
  <si>
    <t>frozen</t>
  </si>
  <si>
    <t>MEAT</t>
  </si>
  <si>
    <t>CHEESE</t>
  </si>
  <si>
    <t>Mountainoak Gouda Gold</t>
  </si>
  <si>
    <t>Mountainoak Gouda Truffle</t>
  </si>
  <si>
    <t>Cows 2yr Cheddar</t>
  </si>
  <si>
    <t>Cows Smoked Cheddar</t>
  </si>
  <si>
    <t>Bellavitano Merlot</t>
  </si>
  <si>
    <t>Bellavitano Balsamic</t>
  </si>
  <si>
    <t>Beemster Classic</t>
  </si>
  <si>
    <t>Black Cow Cheddar</t>
  </si>
  <si>
    <t>Grana Padano</t>
  </si>
  <si>
    <t>Gruyere</t>
  </si>
  <si>
    <t>Chagnon Cultured Butter- salted</t>
  </si>
  <si>
    <t>Chagnon Cultured Butter - unsalted</t>
  </si>
  <si>
    <t>CHARCUTERIE</t>
  </si>
  <si>
    <t>Stemmlers Double Smoked Bacon</t>
  </si>
  <si>
    <t>Spanish Chorizo Sausage</t>
  </si>
  <si>
    <t>Pepperettes</t>
  </si>
  <si>
    <t>Summer Sausage</t>
  </si>
  <si>
    <t>Beef Summer Sausage</t>
  </si>
  <si>
    <t>Rougie Duck Confit</t>
  </si>
  <si>
    <t>Rougie Duck Rillette</t>
  </si>
  <si>
    <t>Foie Gras Parfait with Ice Cider</t>
  </si>
  <si>
    <t>Smoked Salmon</t>
  </si>
  <si>
    <t>Smoked Trout</t>
  </si>
  <si>
    <t>French Sarment Salami</t>
  </si>
  <si>
    <t>Pack Size</t>
  </si>
  <si>
    <t>1 x 300g</t>
  </si>
  <si>
    <t>1x 1.8 kg</t>
  </si>
  <si>
    <t>1 x 400g</t>
  </si>
  <si>
    <t>1 x 2.5 kg</t>
  </si>
  <si>
    <t>1 x 3 lbs</t>
  </si>
  <si>
    <t>1 x 250g</t>
  </si>
  <si>
    <t>1 x 200g</t>
  </si>
  <si>
    <t>1 x 150g</t>
  </si>
  <si>
    <t>1 x250g</t>
  </si>
  <si>
    <t>1 x 500g</t>
  </si>
  <si>
    <t>1 x 225g</t>
  </si>
  <si>
    <t>1 x 175g</t>
  </si>
  <si>
    <t>1 x 10 x 30g</t>
  </si>
  <si>
    <t>1 x 1 kg</t>
  </si>
  <si>
    <t>1 x 1kg</t>
  </si>
  <si>
    <t>1 x 140g</t>
  </si>
  <si>
    <t>NAME:</t>
  </si>
  <si>
    <t>E-MAIL ADDRESS:</t>
  </si>
  <si>
    <t>PHONE NUMBER:</t>
  </si>
  <si>
    <t>PICK UP DATE AT LA FERME- THURSDAY OR FRIDAY</t>
  </si>
  <si>
    <t>ADDRESS**:</t>
  </si>
  <si>
    <t xml:space="preserve">Price </t>
  </si>
  <si>
    <t>KG or EA</t>
  </si>
  <si>
    <t>Kg</t>
  </si>
  <si>
    <t>Lb</t>
  </si>
  <si>
    <t>Ea</t>
  </si>
  <si>
    <t>ORDER QUANTITY</t>
  </si>
  <si>
    <t>ESTIMATED TOTAL</t>
  </si>
  <si>
    <t>e-Mail orders to Info@lfbr.ca</t>
  </si>
  <si>
    <t>Voltigeur organic groud chicken</t>
  </si>
  <si>
    <t>Fresh</t>
  </si>
  <si>
    <t>TOTAL ESTIMATED ORDER - TO BE FINALIZED ONCE ORDER IS PACKED OUT</t>
  </si>
  <si>
    <t>PLEASE DELIVER - YES OR NO</t>
  </si>
  <si>
    <t>Duck breast</t>
  </si>
  <si>
    <t xml:space="preserve">CUSTOMER  ORDER SHEET </t>
  </si>
  <si>
    <t>Buffalo Mozerella</t>
  </si>
  <si>
    <t>Buratta</t>
  </si>
  <si>
    <t>1 x 125g</t>
  </si>
  <si>
    <t>Organic Parmigiano Regianno</t>
  </si>
  <si>
    <t>PANTRY &amp; VEGETABLES</t>
  </si>
  <si>
    <t>Fleur de Sel</t>
  </si>
  <si>
    <t>Dry</t>
  </si>
  <si>
    <t>Dupuy Lentils</t>
  </si>
  <si>
    <t>San Marzano Tomatos</t>
  </si>
  <si>
    <t>Grapeseed Oil</t>
  </si>
  <si>
    <t>Spanish Extra Virgin Olive Oil</t>
  </si>
  <si>
    <t>1 x 750ml</t>
  </si>
  <si>
    <t>Cipoline Onions</t>
  </si>
  <si>
    <t>1 x 800ml</t>
  </si>
  <si>
    <t>Dijon Mustard</t>
  </si>
  <si>
    <t>1 x 375g</t>
  </si>
  <si>
    <t>Sundried Tomatoes in Olive Oil</t>
  </si>
  <si>
    <t>1 x 796 ml</t>
  </si>
  <si>
    <t>Pomodorino Tomato Sauce</t>
  </si>
  <si>
    <t>1 x 830ml</t>
  </si>
  <si>
    <t>1 x 2 lb</t>
  </si>
  <si>
    <t>1 x 100g</t>
  </si>
  <si>
    <t xml:space="preserve">Cookstown Greens Organic Seedling Salad </t>
  </si>
  <si>
    <t>2 X 160g</t>
  </si>
  <si>
    <t>Many of our items are sold by weight so we cannot finalize the total of your order until it is packed out.  The amounts on this order sheet are estimates only.</t>
  </si>
  <si>
    <t>Voltigeur boneless chicken breasts</t>
  </si>
  <si>
    <t>ORDERING INFORMATION:</t>
  </si>
  <si>
    <t>1 x 190g</t>
  </si>
  <si>
    <t>1 x .75 lbs</t>
  </si>
  <si>
    <t>Wild Atlantic Halibut Fillet</t>
  </si>
  <si>
    <t>1 Pack  (12 x 85g)</t>
  </si>
  <si>
    <t>2 x 300g</t>
  </si>
  <si>
    <t>Voltigeur chicken wings</t>
  </si>
  <si>
    <t>Voltigeur chicken drums (legs)</t>
  </si>
  <si>
    <t>1 x 1 lb</t>
  </si>
  <si>
    <t>Smoked Salmon Spread</t>
  </si>
  <si>
    <t>1 x 160g</t>
  </si>
  <si>
    <t>1 x 250ml</t>
  </si>
  <si>
    <t>Villa Manodori Organic Balsamic Vinegar</t>
  </si>
  <si>
    <t>PREPARED FOODS</t>
  </si>
  <si>
    <t>Frozen</t>
  </si>
  <si>
    <t>1 x 2 kg</t>
  </si>
  <si>
    <t>O &amp; B Classic Truffle Mac &amp; cheese</t>
  </si>
  <si>
    <t>Parcheggio- Nonn'a Lasagna Bolognese</t>
  </si>
  <si>
    <t>1 x 1.8 kg</t>
  </si>
  <si>
    <t>Chef Anthony Walsh's Mothers Tourtiere</t>
  </si>
  <si>
    <t>1 x 900g</t>
  </si>
  <si>
    <t>O &amp; B Braised Beef &amp; Ale Pie</t>
  </si>
  <si>
    <t>1 x 2kg</t>
  </si>
  <si>
    <t>Bannock's Chicken Pot Pie</t>
  </si>
  <si>
    <t>Cookstown Greens Organic Jerusalem Artichokes</t>
  </si>
  <si>
    <t>Cookstown Greens Organic Beets</t>
  </si>
  <si>
    <t>1 x 4 lbs</t>
  </si>
  <si>
    <t>1 x 5 lbs</t>
  </si>
  <si>
    <t>Voltigeur ground turkey</t>
  </si>
  <si>
    <t>1 x 450g</t>
  </si>
  <si>
    <t>1 x 5.0 kg</t>
  </si>
  <si>
    <t>1 x 1.5 kg</t>
  </si>
  <si>
    <t>Bison Ground</t>
  </si>
  <si>
    <t>1 x 454g</t>
  </si>
  <si>
    <t xml:space="preserve">TMF AAA Grassfed ground beef </t>
  </si>
  <si>
    <t>TMF Grassfed beef brisket</t>
  </si>
  <si>
    <t>TMF Grassfed beef short ribs</t>
  </si>
  <si>
    <t>TMF Grassfed beef back ribs</t>
  </si>
  <si>
    <t>TMF Grassfed beef burgers</t>
  </si>
  <si>
    <t>PEI AAA grassfed beef striploin steak</t>
  </si>
  <si>
    <t>1 Pack (4 x 4oz)</t>
  </si>
  <si>
    <t>1 Pack (4 x 5.2 oz)</t>
  </si>
  <si>
    <t>1 Pack (6 x 375g)</t>
  </si>
  <si>
    <t>1 Pack (2 x 400g)</t>
  </si>
  <si>
    <t>Red Ale Pork Sausage</t>
  </si>
  <si>
    <t>1 Pack (4 x 90g)</t>
  </si>
  <si>
    <t>1 Pack   (5 x 75g)</t>
  </si>
  <si>
    <t>1 Packs (350g)</t>
  </si>
  <si>
    <t>Tuna loin center cut, skinless &amp; bloodline removed</t>
  </si>
  <si>
    <t>Salmon burgers</t>
  </si>
  <si>
    <t>1 Pack (4 x 5oz)</t>
  </si>
  <si>
    <t>Blue Benedictin</t>
  </si>
  <si>
    <t>1 x 130g</t>
  </si>
  <si>
    <t>1 x 350g</t>
  </si>
  <si>
    <t>Suisse Normande Chevronne (goat cheese)</t>
  </si>
  <si>
    <t>Gunn's Hill 5 Brothers</t>
  </si>
  <si>
    <t>Fromagerie Du Presbytre Louis D'or</t>
  </si>
  <si>
    <t>Gaucho Pie Co Braised Beef Empanadas</t>
  </si>
  <si>
    <t>1 Pack (6 pcs)</t>
  </si>
  <si>
    <t>Gaucho Pie Co BBQ Chicken Empanadas</t>
  </si>
  <si>
    <t>Gaucho Pie Co Mushroom Empanadas</t>
  </si>
  <si>
    <t>Gaucho Pie Co Butternut Squash Empanadas</t>
  </si>
  <si>
    <t>Tarragon Vinegar</t>
  </si>
  <si>
    <t>TMF grassfed beef franks</t>
  </si>
  <si>
    <t xml:space="preserve">A portion of the sales from these orders will be donated to the Toronto Foodbank to assist those facing hunger challenges during this difficult time.  </t>
  </si>
  <si>
    <r>
      <t>All orders must be received by</t>
    </r>
    <r>
      <rPr>
        <b/>
        <sz val="14"/>
        <color rgb="FFFF0000"/>
        <rFont val="Gill Sans Nova"/>
        <family val="2"/>
      </rPr>
      <t xml:space="preserve"> Monday at 8:00 AM</t>
    </r>
    <r>
      <rPr>
        <sz val="14"/>
        <color theme="1"/>
        <rFont val="Gill Sans Nova"/>
        <family val="2"/>
      </rPr>
      <t xml:space="preserve"> in order to enable us to place our orders with our suppliers and deliver the order to you.</t>
    </r>
  </si>
  <si>
    <r>
      <t xml:space="preserve">We will e-mail you a copy of your invoice once it is packed and payment must be made by e-Transfer only to elaine@lfbr.ca  before your order will be delivered. </t>
    </r>
    <r>
      <rPr>
        <b/>
        <sz val="14"/>
        <color theme="1"/>
        <rFont val="Gill Sans Nova"/>
        <family val="2"/>
      </rPr>
      <t xml:space="preserve"> </t>
    </r>
    <r>
      <rPr>
        <b/>
        <sz val="14"/>
        <color rgb="FFFF0000"/>
        <rFont val="Gill Sans Nova"/>
        <family val="2"/>
      </rPr>
      <t>We do not accept credit cards.</t>
    </r>
  </si>
  <si>
    <t>We offer delivery on  orders &gt; $200 within the GTA for $15.00.  Deliveries will be made on the Friday of each week.</t>
  </si>
  <si>
    <t>We apologize in advance for back orders that arise due to supplier short-ships.</t>
  </si>
  <si>
    <t>Queen's Pasta Papardella</t>
  </si>
  <si>
    <t>Queen's Pasta Agnolloti Cheese - Spinach</t>
  </si>
  <si>
    <t>Queen's Pasta Ravioli - Grilled Tomato-Asiago Cheese</t>
  </si>
  <si>
    <t>Better than Yia Yia's Lemony Hummus</t>
  </si>
  <si>
    <t>Better than Yia Yia's Tirokafteri(Spicy feta dip)</t>
  </si>
  <si>
    <t>Parallel Pure Sesame Butter (Tahini)</t>
  </si>
  <si>
    <t>Parallel Smoked Sesame Butter (Tahini)</t>
  </si>
  <si>
    <t>Parallel Beet Sesame Butter (Tahini)</t>
  </si>
  <si>
    <t>Parallel Pita Bread</t>
  </si>
  <si>
    <t>350g</t>
  </si>
  <si>
    <t>312g</t>
  </si>
  <si>
    <t>226g</t>
  </si>
  <si>
    <t>Better than Yia Yia's Tzatziki</t>
  </si>
  <si>
    <t>Better than Yia Yia's Taramosalata</t>
  </si>
  <si>
    <t>315g</t>
  </si>
  <si>
    <t>6 x 100g</t>
  </si>
  <si>
    <t>TMF organic beef burgers</t>
  </si>
  <si>
    <t>Lake trout fillets</t>
  </si>
  <si>
    <t>2  x 1.3 lbs</t>
  </si>
  <si>
    <t>Camembert Le Medallion</t>
  </si>
  <si>
    <t>Fleurmier</t>
  </si>
  <si>
    <t>6 Month Manchego</t>
  </si>
  <si>
    <t>Oveja Truffe</t>
  </si>
  <si>
    <t>Paganelli Hot Sopressata</t>
  </si>
  <si>
    <t>1 x 700g</t>
  </si>
  <si>
    <t>Cookstown Greens Pea Shoots</t>
  </si>
  <si>
    <t>Pasqualli Sesame Crackers</t>
  </si>
  <si>
    <t>Pasqualli Cranberry Pumpkin Crackers</t>
  </si>
  <si>
    <t>Cornichon (french pickles)</t>
  </si>
  <si>
    <t>1 x 500ml</t>
  </si>
  <si>
    <t>Scallops  U10</t>
  </si>
  <si>
    <t>1 X 454g</t>
  </si>
  <si>
    <r>
      <t xml:space="preserve">Piano Piano Pepperoni Pizza  - </t>
    </r>
    <r>
      <rPr>
        <sz val="14"/>
        <color rgb="FFFF0000"/>
        <rFont val="Gill Sans Nova"/>
        <family val="2"/>
      </rPr>
      <t>NEW</t>
    </r>
  </si>
  <si>
    <r>
      <t xml:space="preserve">Piano Piano Margarita Pizza - </t>
    </r>
    <r>
      <rPr>
        <sz val="14"/>
        <color rgb="FFFF0000"/>
        <rFont val="Gill Sans Nova"/>
        <family val="2"/>
      </rPr>
      <t>NEW</t>
    </r>
  </si>
  <si>
    <t>1 pizza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</si>
</sst>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 #,##0.0_-;\-* #,##0.0_-;_-* &quot;-&quot;?_-;_-@_-"/>
  </numFmts>
  <fonts count="24" x14ac:knownFonts="1">
    <font>
      <sz val="11"/>
      <color theme="1"/>
      <name val="Calibri"/>
      <family val="2"/>
      <scheme val="minor"/>
    </font>
    <font>
      <sz val="11"/>
      <color theme="1"/>
      <name val="Gill Sans Nova"/>
      <family val="2"/>
    </font>
    <font>
      <b/>
      <sz val="11"/>
      <color theme="1"/>
      <name val="Gill Sans Nova"/>
      <family val="2"/>
    </font>
    <font>
      <b/>
      <sz val="16"/>
      <color theme="1"/>
      <name val="Gill Sans Nova"/>
      <family val="2"/>
    </font>
    <font>
      <sz val="16"/>
      <color theme="1"/>
      <name val="Gill Sans Nova"/>
      <family val="2"/>
    </font>
    <font>
      <sz val="12"/>
      <color theme="1"/>
      <name val="Gill Sans Nova"/>
      <family val="2"/>
    </font>
    <font>
      <sz val="11"/>
      <color theme="1"/>
      <name val="Calibri"/>
      <family val="2"/>
      <scheme val="minor"/>
    </font>
    <font>
      <b/>
      <sz val="18"/>
      <color rgb="FFFF0000"/>
      <name val="Gill Sans Nova"/>
      <family val="2"/>
    </font>
    <font>
      <b/>
      <sz val="12"/>
      <color theme="1"/>
      <name val="Gill Sans Nova"/>
      <family val="2"/>
    </font>
    <font>
      <b/>
      <sz val="12"/>
      <color theme="0"/>
      <name val="Gill Sans Nova"/>
      <family val="2"/>
    </font>
    <font>
      <sz val="8"/>
      <name val="Calibri"/>
      <family val="2"/>
      <scheme val="minor"/>
    </font>
    <font>
      <sz val="18"/>
      <color theme="1"/>
      <name val="Gill Sans Nova"/>
      <family val="2"/>
    </font>
    <font>
      <b/>
      <sz val="18"/>
      <color theme="1"/>
      <name val="Gill Sans Nova"/>
      <family val="2"/>
    </font>
    <font>
      <u/>
      <sz val="11"/>
      <color theme="10"/>
      <name val="Calibri"/>
      <family val="2"/>
      <scheme val="minor"/>
    </font>
    <font>
      <i/>
      <sz val="18"/>
      <color theme="1"/>
      <name val="Gill Sans Nova"/>
      <family val="2"/>
    </font>
    <font>
      <b/>
      <i/>
      <sz val="18"/>
      <color rgb="FFFF0000"/>
      <name val="Gill Sans Nova"/>
      <family val="2"/>
    </font>
    <font>
      <b/>
      <sz val="12"/>
      <color rgb="FFFF0000"/>
      <name val="Gill Sans Nova"/>
      <family val="2"/>
    </font>
    <font>
      <sz val="14"/>
      <color theme="1"/>
      <name val="Gill Sans Nova"/>
      <family val="2"/>
    </font>
    <font>
      <b/>
      <sz val="14"/>
      <color rgb="FFFF0000"/>
      <name val="Gill Sans Nova"/>
      <family val="2"/>
    </font>
    <font>
      <b/>
      <sz val="14"/>
      <color theme="1"/>
      <name val="Gill Sans Nova"/>
      <family val="2"/>
    </font>
    <font>
      <b/>
      <i/>
      <sz val="14"/>
      <color rgb="FFFF0000"/>
      <name val="Gill Sans Nova"/>
      <family val="2"/>
    </font>
    <font>
      <b/>
      <sz val="24"/>
      <color theme="9" tint="-0.249977111117893"/>
      <name val="Gill Sans Nova"/>
      <family val="2"/>
    </font>
    <font>
      <b/>
      <sz val="16"/>
      <color rgb="FFFF0000"/>
      <name val="Gill Sans Nova"/>
      <family val="2"/>
    </font>
    <font>
      <sz val="14"/>
      <color rgb="FFFF0000"/>
      <name val="Gill Sans Nova"/>
      <family val="2"/>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bgColor theme="9"/>
      </patternFill>
    </fill>
    <fill>
      <patternFill patternType="solid">
        <fgColor theme="0" tint="-0.14999847407452621"/>
        <bgColor indexed="64"/>
      </patternFill>
    </fill>
    <fill>
      <patternFill patternType="solid">
        <fgColor theme="9" tint="0.79998168889431442"/>
        <bgColor theme="9" tint="0.79998168889431442"/>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9" tint="-0.249977111117893"/>
      </bottom>
      <diagonal/>
    </border>
    <border>
      <left style="thin">
        <color theme="0"/>
      </left>
      <right style="thin">
        <color theme="0"/>
      </right>
      <top/>
      <bottom style="thick">
        <color theme="0"/>
      </bottom>
      <diagonal/>
    </border>
    <border>
      <left style="thin">
        <color theme="0"/>
      </left>
      <right/>
      <top/>
      <bottom style="thick">
        <color theme="0"/>
      </bottom>
      <diagonal/>
    </border>
    <border>
      <left/>
      <right/>
      <top style="thin">
        <color indexed="64"/>
      </top>
      <bottom style="medium">
        <color indexed="64"/>
      </bottom>
      <diagonal/>
    </border>
    <border>
      <left/>
      <right/>
      <top/>
      <bottom style="medium">
        <color indexed="64"/>
      </bottom>
      <diagonal/>
    </border>
    <border>
      <left style="thin">
        <color theme="0"/>
      </left>
      <right style="thin">
        <color theme="0"/>
      </right>
      <top/>
      <bottom/>
      <diagonal/>
    </border>
    <border>
      <left/>
      <right/>
      <top style="thin">
        <color theme="9" tint="0.39997558519241921"/>
      </top>
      <bottom style="thin">
        <color theme="9" tint="0.39997558519241921"/>
      </bottom>
      <diagonal/>
    </border>
    <border>
      <left/>
      <right/>
      <top style="thin">
        <color theme="9" tint="0.39997558519241921"/>
      </top>
      <bottom/>
      <diagonal/>
    </border>
    <border>
      <left/>
      <right/>
      <top/>
      <bottom style="thin">
        <color theme="9" tint="0.39997558519241921"/>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cellStyleXfs>
  <cellXfs count="87">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5" fillId="0" borderId="3" xfId="0" applyFont="1" applyBorder="1"/>
    <xf numFmtId="43" fontId="1" fillId="0" borderId="0" xfId="1" applyFont="1"/>
    <xf numFmtId="43" fontId="5" fillId="0" borderId="3" xfId="1" applyFont="1" applyBorder="1"/>
    <xf numFmtId="43" fontId="2" fillId="0" borderId="0" xfId="1" applyFont="1"/>
    <xf numFmtId="0" fontId="7" fillId="0" borderId="0" xfId="0" applyFont="1" applyAlignment="1">
      <alignment horizontal="center"/>
    </xf>
    <xf numFmtId="0" fontId="5" fillId="0" borderId="0" xfId="0" applyFont="1" applyBorder="1" applyProtection="1">
      <protection locked="0"/>
    </xf>
    <xf numFmtId="43" fontId="5" fillId="0" borderId="0" xfId="1" applyFont="1" applyBorder="1" applyProtection="1">
      <protection locked="0"/>
    </xf>
    <xf numFmtId="0" fontId="1" fillId="0" borderId="0" xfId="0" applyFont="1" applyProtection="1">
      <protection locked="0"/>
    </xf>
    <xf numFmtId="43" fontId="1" fillId="0" borderId="0" xfId="1" applyFont="1" applyProtection="1">
      <protection locked="0"/>
    </xf>
    <xf numFmtId="0" fontId="3" fillId="2" borderId="2" xfId="0" applyFont="1" applyFill="1" applyBorder="1" applyProtection="1"/>
    <xf numFmtId="0" fontId="3" fillId="3" borderId="2" xfId="0" applyFont="1" applyFill="1" applyBorder="1" applyProtection="1"/>
    <xf numFmtId="0" fontId="3" fillId="2" borderId="2" xfId="0" applyFont="1" applyFill="1" applyBorder="1" applyAlignment="1" applyProtection="1">
      <alignment wrapText="1"/>
    </xf>
    <xf numFmtId="0" fontId="13" fillId="0" borderId="0" xfId="3" applyAlignment="1">
      <alignment horizontal="center"/>
    </xf>
    <xf numFmtId="0" fontId="14" fillId="0" borderId="0" xfId="0" applyFont="1" applyAlignment="1" applyProtection="1">
      <alignment horizontal="left"/>
    </xf>
    <xf numFmtId="164" fontId="1" fillId="0" borderId="0" xfId="0" applyNumberFormat="1" applyFont="1"/>
    <xf numFmtId="43" fontId="4" fillId="0" borderId="0" xfId="1" applyFont="1"/>
    <xf numFmtId="0" fontId="5" fillId="0" borderId="0" xfId="0" applyFont="1" applyProtection="1"/>
    <xf numFmtId="43" fontId="1" fillId="0" borderId="0" xfId="1" applyFont="1" applyProtection="1"/>
    <xf numFmtId="44" fontId="5" fillId="0" borderId="0" xfId="2" applyFont="1" applyProtection="1"/>
    <xf numFmtId="43" fontId="5" fillId="0" borderId="0" xfId="1" applyFont="1" applyProtection="1"/>
    <xf numFmtId="44" fontId="8" fillId="0" borderId="1" xfId="2" applyFont="1" applyBorder="1" applyProtection="1"/>
    <xf numFmtId="0" fontId="2" fillId="0" borderId="0" xfId="0" applyFont="1" applyAlignment="1" applyProtection="1">
      <alignment wrapText="1"/>
    </xf>
    <xf numFmtId="0" fontId="2" fillId="0" borderId="0" xfId="0" applyFont="1" applyProtection="1"/>
    <xf numFmtId="43" fontId="2" fillId="0" borderId="0" xfId="1" applyFont="1" applyProtection="1"/>
    <xf numFmtId="0" fontId="9" fillId="4" borderId="4" xfId="0" applyFont="1" applyFill="1" applyBorder="1" applyAlignment="1" applyProtection="1">
      <alignment wrapText="1"/>
    </xf>
    <xf numFmtId="0" fontId="9" fillId="4" borderId="4" xfId="0" applyFont="1" applyFill="1" applyBorder="1" applyProtection="1"/>
    <xf numFmtId="43" fontId="9" fillId="4" borderId="4" xfId="1" applyFont="1" applyFill="1" applyBorder="1" applyProtection="1"/>
    <xf numFmtId="0" fontId="1" fillId="0" borderId="0" xfId="0" applyFont="1" applyProtection="1"/>
    <xf numFmtId="0" fontId="5" fillId="0" borderId="3" xfId="0" applyFont="1" applyBorder="1" applyProtection="1"/>
    <xf numFmtId="0" fontId="5" fillId="0" borderId="0" xfId="0" applyFont="1" applyBorder="1" applyProtection="1"/>
    <xf numFmtId="0" fontId="2" fillId="0" borderId="0" xfId="0" applyFont="1" applyAlignment="1" applyProtection="1">
      <alignment horizontal="left" wrapText="1"/>
    </xf>
    <xf numFmtId="0" fontId="9" fillId="4" borderId="5" xfId="0" applyFont="1" applyFill="1" applyBorder="1" applyAlignment="1" applyProtection="1">
      <alignment horizontal="left" wrapText="1"/>
    </xf>
    <xf numFmtId="43" fontId="5" fillId="0" borderId="0" xfId="0" applyNumberFormat="1" applyFont="1" applyProtection="1"/>
    <xf numFmtId="44" fontId="12" fillId="0" borderId="7" xfId="0" applyNumberFormat="1" applyFont="1" applyBorder="1" applyProtection="1"/>
    <xf numFmtId="44" fontId="8" fillId="0" borderId="6" xfId="2" applyFont="1" applyBorder="1" applyProtection="1"/>
    <xf numFmtId="0" fontId="3" fillId="0" borderId="0" xfId="0" applyFont="1" applyProtection="1"/>
    <xf numFmtId="0" fontId="5" fillId="6" borderId="9" xfId="0" applyFont="1" applyFill="1" applyBorder="1"/>
    <xf numFmtId="43" fontId="1" fillId="6" borderId="9" xfId="1" applyNumberFormat="1" applyFont="1" applyFill="1" applyBorder="1"/>
    <xf numFmtId="0" fontId="5" fillId="0" borderId="9" xfId="0" applyFont="1" applyBorder="1"/>
    <xf numFmtId="43" fontId="1" fillId="0" borderId="9" xfId="1" applyNumberFormat="1" applyFont="1" applyBorder="1"/>
    <xf numFmtId="0" fontId="16" fillId="0" borderId="0" xfId="0" applyFont="1" applyProtection="1"/>
    <xf numFmtId="43" fontId="1" fillId="0" borderId="0" xfId="0" applyNumberFormat="1" applyFont="1"/>
    <xf numFmtId="0" fontId="5" fillId="0" borderId="0" xfId="0" applyFont="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2" fillId="0" borderId="0" xfId="0" applyFont="1" applyAlignment="1">
      <alignment horizontal="center" wrapText="1"/>
    </xf>
    <xf numFmtId="0" fontId="5" fillId="5" borderId="0" xfId="0" applyFont="1" applyFill="1" applyAlignment="1" applyProtection="1">
      <alignment horizontal="center"/>
      <protection locked="0"/>
    </xf>
    <xf numFmtId="0" fontId="9" fillId="4" borderId="4" xfId="0" applyFont="1" applyFill="1" applyBorder="1" applyAlignment="1">
      <alignment horizontal="center" wrapText="1"/>
    </xf>
    <xf numFmtId="0" fontId="9" fillId="4" borderId="8" xfId="0" applyFont="1" applyFill="1" applyBorder="1" applyAlignment="1">
      <alignment horizontal="center" wrapText="1"/>
    </xf>
    <xf numFmtId="0" fontId="5" fillId="5" borderId="0" xfId="0" applyFont="1" applyFill="1" applyBorder="1" applyAlignment="1" applyProtection="1">
      <alignment horizontal="center"/>
      <protection locked="0"/>
    </xf>
    <xf numFmtId="0" fontId="1" fillId="0" borderId="0" xfId="0" applyFont="1" applyAlignment="1">
      <alignment horizontal="center"/>
    </xf>
    <xf numFmtId="0" fontId="5" fillId="5" borderId="9"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Alignment="1" applyProtection="1">
      <alignment horizontal="center"/>
    </xf>
    <xf numFmtId="0" fontId="11" fillId="0" borderId="0" xfId="0" applyFont="1" applyBorder="1" applyAlignment="1" applyProtection="1">
      <alignment horizontal="left"/>
    </xf>
    <xf numFmtId="0" fontId="11" fillId="0" borderId="0" xfId="0" applyFont="1" applyAlignment="1" applyProtection="1">
      <alignment horizontal="left"/>
    </xf>
    <xf numFmtId="43" fontId="11" fillId="0" borderId="0" xfId="1" applyFont="1" applyAlignment="1" applyProtection="1">
      <alignment horizontal="left"/>
    </xf>
    <xf numFmtId="0" fontId="15" fillId="0" borderId="0" xfId="0" applyFont="1" applyAlignment="1" applyProtection="1">
      <alignment horizontal="left"/>
      <protection locked="0"/>
    </xf>
    <xf numFmtId="44" fontId="5" fillId="6" borderId="9" xfId="2" applyNumberFormat="1" applyFont="1" applyFill="1" applyBorder="1"/>
    <xf numFmtId="43" fontId="5" fillId="0" borderId="9" xfId="1" applyNumberFormat="1" applyFont="1" applyBorder="1"/>
    <xf numFmtId="43" fontId="5" fillId="0" borderId="10" xfId="1" applyNumberFormat="1" applyFont="1" applyBorder="1"/>
    <xf numFmtId="44" fontId="8" fillId="0" borderId="1" xfId="2" applyFont="1" applyBorder="1"/>
    <xf numFmtId="0" fontId="16" fillId="4" borderId="11" xfId="0" applyFont="1" applyFill="1" applyBorder="1"/>
    <xf numFmtId="0" fontId="9" fillId="4" borderId="4" xfId="0" applyFont="1" applyFill="1" applyBorder="1" applyAlignment="1">
      <alignment wrapText="1"/>
    </xf>
    <xf numFmtId="0" fontId="9" fillId="4" borderId="4" xfId="0" applyFont="1" applyFill="1" applyBorder="1"/>
    <xf numFmtId="43" fontId="9" fillId="4" borderId="4" xfId="1" applyNumberFormat="1" applyFont="1" applyFill="1" applyBorder="1"/>
    <xf numFmtId="0" fontId="9" fillId="4" borderId="5" xfId="0" applyFont="1" applyFill="1" applyBorder="1" applyAlignment="1">
      <alignment horizontal="left" wrapText="1"/>
    </xf>
    <xf numFmtId="0" fontId="17" fillId="0" borderId="0" xfId="0" applyFont="1" applyProtection="1"/>
    <xf numFmtId="0" fontId="17" fillId="0" borderId="0" xfId="0" applyFont="1"/>
    <xf numFmtId="0" fontId="17" fillId="6" borderId="9" xfId="0" applyFont="1" applyFill="1" applyBorder="1"/>
    <xf numFmtId="0" fontId="17" fillId="0" borderId="9" xfId="0" applyFont="1" applyBorder="1"/>
    <xf numFmtId="0" fontId="22" fillId="0" borderId="0" xfId="0" applyFont="1" applyProtection="1"/>
    <xf numFmtId="0" fontId="17" fillId="0" borderId="0" xfId="0" applyFont="1" applyBorder="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8" fillId="0" borderId="0" xfId="0" applyFont="1" applyAlignment="1" applyProtection="1">
      <alignment horizontal="left" vertical="top" wrapText="1"/>
    </xf>
    <xf numFmtId="0" fontId="3" fillId="5" borderId="2" xfId="0" applyFont="1" applyFill="1" applyBorder="1" applyAlignment="1" applyProtection="1">
      <alignment horizontal="left"/>
      <protection locked="0"/>
    </xf>
    <xf numFmtId="0" fontId="15" fillId="0" borderId="0" xfId="0" applyFont="1" applyAlignment="1" applyProtection="1">
      <alignment horizontal="left"/>
      <protection locked="0"/>
    </xf>
    <xf numFmtId="0" fontId="21" fillId="0" borderId="0" xfId="0" applyFont="1" applyAlignment="1" applyProtection="1">
      <alignment horizontal="center"/>
      <protection locked="0"/>
    </xf>
    <xf numFmtId="8" fontId="5" fillId="0" borderId="0" xfId="1" applyNumberFormat="1" applyFont="1" applyProtection="1"/>
    <xf numFmtId="8" fontId="1" fillId="0" borderId="0" xfId="1" applyNumberFormat="1" applyFont="1" applyProtection="1"/>
  </cellXfs>
  <cellStyles count="4">
    <cellStyle name="Comma" xfId="1" builtinId="3"/>
    <cellStyle name="Currency" xfId="2" builtinId="4"/>
    <cellStyle name="Hyperlink" xfId="3" builtinId="8"/>
    <cellStyle name="Normal" xfId="0" builtinId="0"/>
  </cellStyles>
  <dxfs count="42">
    <dxf>
      <font>
        <b val="0"/>
        <i val="0"/>
        <strike val="0"/>
        <condense val="0"/>
        <extend val="0"/>
        <outline val="0"/>
        <shadow val="0"/>
        <u val="none"/>
        <vertAlign val="baseline"/>
        <sz val="12"/>
        <color theme="1"/>
        <name val="Gill Sans Nova"/>
        <family val="2"/>
        <scheme val="none"/>
      </font>
      <numFmt numFmtId="35" formatCode="_-* #,##0.00_-;\-* #,##0.00_-;_-* &quot;-&quot;??_-;_-@_-"/>
      <border diagonalUp="0" diagonalDown="0">
        <left/>
        <right/>
        <top style="thin">
          <color theme="9" tint="0.39997558519241921"/>
        </top>
        <bottom/>
        <vertical/>
        <horizontal/>
      </border>
    </dxf>
    <dxf>
      <font>
        <b val="0"/>
        <i val="0"/>
        <strike val="0"/>
        <condense val="0"/>
        <extend val="0"/>
        <outline val="0"/>
        <shadow val="0"/>
        <u val="none"/>
        <vertAlign val="baseline"/>
        <sz val="12"/>
        <color theme="1"/>
        <name val="Gill Sans Nova"/>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protection locked="0" hidden="0"/>
    </dxf>
    <dxf>
      <font>
        <b val="0"/>
        <i val="0"/>
        <strike val="0"/>
        <condense val="0"/>
        <extend val="0"/>
        <outline val="0"/>
        <shadow val="0"/>
        <u val="none"/>
        <vertAlign val="baseline"/>
        <sz val="12"/>
        <color theme="1"/>
        <name val="Gill Sans Nova"/>
        <family val="2"/>
        <scheme val="none"/>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Gill Sans Nova"/>
        <family val="2"/>
        <scheme val="none"/>
      </font>
      <numFmt numFmtId="35" formatCode="_-* #,##0.00_-;\-* #,##0.00_-;_-* &quot;-&quot;??_-;_-@_-"/>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Gill Sans Nova"/>
        <family val="2"/>
        <scheme val="none"/>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Gill Sans Nova"/>
        <family val="2"/>
        <scheme val="none"/>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Gill Sans Nova"/>
        <family val="2"/>
        <scheme val="none"/>
      </font>
      <border diagonalUp="0" diagonalDown="0">
        <left/>
        <right/>
        <top style="thin">
          <color theme="9" tint="0.39997558519241921"/>
        </top>
        <bottom style="thin">
          <color theme="9" tint="0.39997558519241921"/>
        </bottom>
        <vertical/>
        <horizontal/>
      </border>
    </dxf>
    <dxf>
      <border outline="0">
        <left style="thin">
          <color theme="9" tint="0.39997558519241921"/>
        </left>
        <right style="thin">
          <color theme="9" tint="0.39997558519241921"/>
        </right>
        <top style="thin">
          <color theme="9" tint="0.39997558519241921"/>
        </top>
      </border>
    </dxf>
    <dxf>
      <font>
        <b val="0"/>
        <i val="0"/>
        <strike val="0"/>
        <condense val="0"/>
        <extend val="0"/>
        <outline val="0"/>
        <shadow val="0"/>
        <u val="none"/>
        <vertAlign val="baseline"/>
        <sz val="12"/>
        <color theme="1"/>
        <name val="Gill Sans Nova"/>
        <family val="2"/>
        <scheme val="none"/>
      </font>
      <numFmt numFmtId="34" formatCode="_-&quot;$&quot;* #,##0.00_-;\-&quot;$&quot;* #,##0.00_-;_-&quot;$&quot;* &quot;-&quot;??_-;_-@_-"/>
      <protection locked="1" hidden="0"/>
    </dxf>
    <dxf>
      <font>
        <b val="0"/>
        <i val="0"/>
        <strike val="0"/>
        <condense val="0"/>
        <extend val="0"/>
        <outline val="0"/>
        <shadow val="0"/>
        <u val="none"/>
        <vertAlign val="baseline"/>
        <sz val="12"/>
        <color theme="1"/>
        <name val="Gill Sans Nova"/>
        <family val="2"/>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dxf>
    <dxf>
      <font>
        <b val="0"/>
        <i val="0"/>
        <strike val="0"/>
        <condense val="0"/>
        <extend val="0"/>
        <outline val="0"/>
        <shadow val="0"/>
        <u val="none"/>
        <vertAlign val="baseline"/>
        <sz val="12"/>
        <color theme="1"/>
        <name val="Gill Sans Nova"/>
        <family val="2"/>
        <scheme val="none"/>
      </font>
    </dxf>
    <dxf>
      <font>
        <b val="0"/>
        <i val="0"/>
        <strike val="0"/>
        <condense val="0"/>
        <extend val="0"/>
        <outline val="0"/>
        <shadow val="0"/>
        <u val="none"/>
        <vertAlign val="baseline"/>
        <sz val="12"/>
        <color theme="1"/>
        <name val="Gill Sans Nova"/>
        <family val="2"/>
        <scheme val="none"/>
      </font>
      <numFmt numFmtId="35" formatCode="_-* #,##0.00_-;\-* #,##0.00_-;_-* &quot;-&quot;??_-;_-@_-"/>
      <protection locked="1" hidden="0"/>
    </dxf>
    <dxf>
      <font>
        <b val="0"/>
        <i val="0"/>
        <strike val="0"/>
        <condense val="0"/>
        <extend val="0"/>
        <outline val="0"/>
        <shadow val="0"/>
        <u val="none"/>
        <vertAlign val="baseline"/>
        <sz val="12"/>
        <color theme="1"/>
        <name val="Gill Sans Nova"/>
        <family val="2"/>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dxf>
    <dxf>
      <font>
        <b val="0"/>
        <i val="0"/>
        <strike val="0"/>
        <condense val="0"/>
        <extend val="0"/>
        <outline val="0"/>
        <shadow val="0"/>
        <u val="none"/>
        <vertAlign val="baseline"/>
        <sz val="12"/>
        <color theme="1"/>
        <name val="Gill Sans Nova"/>
        <family val="2"/>
        <scheme val="none"/>
      </font>
    </dxf>
    <dxf>
      <font>
        <b val="0"/>
        <i val="0"/>
        <strike val="0"/>
        <condense val="0"/>
        <extend val="0"/>
        <outline val="0"/>
        <shadow val="0"/>
        <u val="none"/>
        <vertAlign val="baseline"/>
        <sz val="12"/>
        <color theme="1"/>
        <name val="Gill Sans Nova"/>
        <family val="2"/>
        <scheme val="none"/>
      </font>
      <numFmt numFmtId="0" formatCode="General"/>
      <protection locked="1" hidden="0"/>
    </dxf>
    <dxf>
      <font>
        <b val="0"/>
        <i val="0"/>
        <strike val="0"/>
        <condense val="0"/>
        <extend val="0"/>
        <outline val="0"/>
        <shadow val="0"/>
        <u val="none"/>
        <vertAlign val="baseline"/>
        <sz val="12"/>
        <color theme="1"/>
        <name val="Gill Sans Nova"/>
        <family val="2"/>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dxf>
    <dxf>
      <font>
        <b val="0"/>
        <i val="0"/>
        <strike val="0"/>
        <condense val="0"/>
        <extend val="0"/>
        <outline val="0"/>
        <shadow val="0"/>
        <u val="none"/>
        <vertAlign val="baseline"/>
        <sz val="12"/>
        <color theme="1"/>
        <name val="Gill Sans Nova"/>
        <family val="2"/>
        <scheme val="none"/>
      </font>
      <numFmt numFmtId="165" formatCode="_-* #,##0_-;\-* #,##0_-;_-* &quot;-&quot;??_-;_-@_-"/>
      <protection locked="1" hidden="0"/>
    </dxf>
    <dxf>
      <font>
        <b val="0"/>
        <i val="0"/>
        <strike val="0"/>
        <condense val="0"/>
        <extend val="0"/>
        <outline val="0"/>
        <shadow val="0"/>
        <u val="none"/>
        <vertAlign val="baseline"/>
        <sz val="12"/>
        <color theme="1"/>
        <name val="Gill Sans Nova"/>
        <family val="2"/>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protection locked="1" hidden="0"/>
    </dxf>
    <dxf>
      <font>
        <b val="0"/>
        <i val="0"/>
        <strike val="0"/>
        <condense val="0"/>
        <extend val="0"/>
        <outline val="0"/>
        <shadow val="0"/>
        <u val="none"/>
        <vertAlign val="baseline"/>
        <sz val="12"/>
        <color theme="1"/>
        <name val="Gill Sans Nova"/>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609601</xdr:colOff>
      <xdr:row>5</xdr:row>
      <xdr:rowOff>72101</xdr:rowOff>
    </xdr:to>
    <xdr:pic>
      <xdr:nvPicPr>
        <xdr:cNvPr id="3" name="Picture 2">
          <a:extLst>
            <a:ext uri="{FF2B5EF4-FFF2-40B4-BE49-F238E27FC236}">
              <a16:creationId xmlns:a16="http://schemas.microsoft.com/office/drawing/2014/main" id="{BABDD06E-31AE-4F66-B114-731306BBD5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8896350" cy="102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BC3854-78F0-4DC4-962F-E293AB30FC05}" name="Table2" displayName="Table2" ref="A26:G58" totalsRowShown="0" dataDxfId="41">
  <autoFilter ref="A26:G58" xr:uid="{383B2E10-84A9-4F7C-9085-7D6E424C5B64}"/>
  <tableColumns count="7">
    <tableColumn id="1" xr3:uid="{8900222B-6773-47C4-A898-83A15545A68F}" name="MEAT" dataDxfId="40"/>
    <tableColumn id="2" xr3:uid="{B4CEA088-727E-47B7-9F35-C0DE3FED8E98}" name="Fresh / Frozen" dataDxfId="39"/>
    <tableColumn id="3" xr3:uid="{14D8662B-9665-4BD6-9F96-5B6FA22A766C}" name="Pack Size" dataDxfId="38"/>
    <tableColumn id="4" xr3:uid="{3FEAEBB4-BFB5-422A-BA13-B84CF47ED1B8}" name="Price " dataDxfId="37" dataCellStyle="Comma"/>
    <tableColumn id="5" xr3:uid="{4DDD934C-16AC-470C-8387-40F5CB02187E}" name="KG or EA" dataDxfId="36"/>
    <tableColumn id="6" xr3:uid="{B0D5914B-1131-4B99-8155-3D6C06E90EBF}" name="ORDER QUANTITY" dataDxfId="35"/>
    <tableColumn id="7" xr3:uid="{07B765D6-0D39-4817-80E1-F60D7C6F0729}" name="ESTIMATED TOTAL" dataDxfId="34">
      <calculatedColumnFormula>0.45*Table2[[#This Row],[Price ]]*Table2[[#This Row],[ORDER QUANTITY]]</calculatedColumnFormula>
    </tableColumn>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59A3C9-22A6-4E40-82D3-5DD81CA7410D}" name="Table3" displayName="Table3" ref="A60:G85" totalsRowShown="0" dataDxfId="33">
  <autoFilter ref="A60:G85" xr:uid="{8DAE7489-1D8F-4D98-BB3A-A6107A4955EF}"/>
  <tableColumns count="7">
    <tableColumn id="1" xr3:uid="{B2107E4F-19F4-416B-BC4E-0AA6988BF837}" name="CHEESE" dataDxfId="32"/>
    <tableColumn id="2" xr3:uid="{DD77AAF1-CA70-4F88-849B-AB9C8F972FAA}" name="Fresh" dataDxfId="31"/>
    <tableColumn id="3" xr3:uid="{AB297BC7-9690-4F47-8388-B97412606CDB}" name="Pack Size" dataDxfId="30"/>
    <tableColumn id="4" xr3:uid="{CD2E7D84-5444-493D-B70B-864866F2A9B0}" name="Price " dataDxfId="29" dataCellStyle="Comma"/>
    <tableColumn id="5" xr3:uid="{1A80368A-FA99-4803-B4D3-85CD8C388EE6}" name="KG or EA" dataDxfId="28"/>
    <tableColumn id="6" xr3:uid="{D19577B0-9615-468E-AE8A-77CDCB17787F}" name="ORDER QUANTITY" dataDxfId="27"/>
    <tableColumn id="7" xr3:uid="{2A1D04D7-B3A7-45DF-A5E2-ED51553C21F5}" name="ESTIMATED TOTAL" dataDxfId="26">
      <calculatedColumnFormula>SUBTOTAL(109,G37:G60)</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1A7DAB-1729-413D-B4D4-850ECCC0AC2C}" name="Table4" displayName="Table4" ref="A88:G102" totalsRowShown="0" headerRowDxfId="25" dataDxfId="24">
  <autoFilter ref="A88:G102" xr:uid="{DAAED067-B84C-403D-B27A-8715517C5874}"/>
  <tableColumns count="7">
    <tableColumn id="1" xr3:uid="{78C94C25-90BA-47AF-A266-5976D52D3EB5}" name="CHARCUTERIE" dataDxfId="23"/>
    <tableColumn id="2" xr3:uid="{CF2480B6-CE61-439E-A780-F93495E20EFF}" name="Fresh" dataDxfId="22"/>
    <tableColumn id="3" xr3:uid="{123DB466-15CD-4183-818F-DD6CFEC7C0E4}" name="Pack Size" dataDxfId="21"/>
    <tableColumn id="4" xr3:uid="{3150DB53-C28B-4DAB-AB83-E03D6D73160E}" name="Price " dataDxfId="20" dataCellStyle="Comma"/>
    <tableColumn id="5" xr3:uid="{79D6C55E-D416-4815-889C-F894F39937EE}" name="KG or EA" dataDxfId="19"/>
    <tableColumn id="6" xr3:uid="{10B977F6-6061-4029-82F7-CAEF74F4938E}" name="ORDER QUANTITY" dataDxfId="18"/>
    <tableColumn id="7" xr3:uid="{1E262589-2B06-4FF0-AD04-084333D2D3D0}" name="ESTIMATED TOTAL" dataDxfId="17">
      <calculatedColumnFormula>Table4[[#This Row],[Price ]]*Table4[[#This Row],[ORDER QUANTITY]]</calculatedColumnFormula>
    </tableColumn>
  </tableColumns>
  <tableStyleInfo name="TableStyleMedium2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8EB003-404D-4F90-A859-971201BBFF70}" name="Table42" displayName="Table42" ref="A105:G128" totalsRowShown="0" headerRowDxfId="16" dataDxfId="15">
  <autoFilter ref="A105:G128" xr:uid="{C5A71D83-96AF-45CF-94D3-4D8C219A513B}"/>
  <tableColumns count="7">
    <tableColumn id="1" xr3:uid="{397BAB84-8966-4FD1-9D02-10F9DF3D0F1F}" name="PREPARED FOODS" dataDxfId="14"/>
    <tableColumn id="2" xr3:uid="{EE534456-7E81-4F74-A0F1-535EDC4F0A8B}" name="Fresh" dataDxfId="13"/>
    <tableColumn id="3" xr3:uid="{E7E4BB15-9775-45E0-A624-165A24E51022}" name="Pack Size" dataDxfId="12"/>
    <tableColumn id="4" xr3:uid="{4DE46BC8-051C-429E-94E9-368858852C28}" name="Price " dataDxfId="11" dataCellStyle="Comma"/>
    <tableColumn id="5" xr3:uid="{B0E3A4D2-9288-48CD-A9B5-4EB380AEC365}" name="KG or EA" dataDxfId="10"/>
    <tableColumn id="6" xr3:uid="{C4C8F391-3C9B-4157-8ED3-4364334F64F3}" name="ORDER QUANTITY" dataDxfId="9"/>
    <tableColumn id="7" xr3:uid="{0FFA970E-E424-4B52-85B6-B7A5555A514A}" name="ESTIMATED TOTAL" dataDxfId="8">
      <calculatedColumnFormula>SUBTOTAL(109,G97:G105)</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8874C5-47A5-4F6D-840B-8F9181DCACD0}" name="Table5" displayName="Table5" ref="A131:G150" totalsRowShown="0" tableBorderDxfId="7">
  <autoFilter ref="A131:G150" xr:uid="{02306C48-85D3-42A2-A510-A45B0E7E4347}"/>
  <tableColumns count="7">
    <tableColumn id="1" xr3:uid="{7361CE33-D9D0-45AF-893C-CFD168330BA4}" name="PANTRY &amp; VEGETABLES" dataDxfId="6"/>
    <tableColumn id="2" xr3:uid="{5F1D682B-81E1-4063-B801-CC72C521BBAD}" name="Fresh" dataDxfId="5"/>
    <tableColumn id="3" xr3:uid="{6EB3DFAE-1A15-4C7A-8CB5-BE12214C5D89}" name="Pack Size" dataDxfId="4"/>
    <tableColumn id="4" xr3:uid="{E6091073-72CC-4AA6-933F-1D49BAE21538}" name="Price " dataDxfId="3" dataCellStyle="Comma"/>
    <tableColumn id="5" xr3:uid="{8BACBA3B-0B70-42AA-B294-F2A13617FFC8}" name="KG or EA" dataDxfId="2"/>
    <tableColumn id="6" xr3:uid="{35F8D121-0414-43B9-8BEA-B50A681A3FC9}" name="ORDER QUANTITY" dataDxfId="1"/>
    <tableColumn id="7" xr3:uid="{F6DA1E76-C458-4873-BC10-3E4B05966770}" name="ESTIMATED TOTAL" dataDxfId="0" dataCellStyle="Comma"/>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AF6FC-015E-4786-9346-81E6035F2B1C}">
  <sheetPr>
    <pageSetUpPr fitToPage="1"/>
  </sheetPr>
  <dimension ref="A7:L154"/>
  <sheetViews>
    <sheetView tabSelected="1" topLeftCell="A110" zoomScaleNormal="100" workbookViewId="0">
      <selection activeCell="F132" sqref="F132"/>
    </sheetView>
  </sheetViews>
  <sheetFormatPr defaultRowHeight="15" x14ac:dyDescent="0.25"/>
  <cols>
    <col min="1" max="1" width="57.42578125" style="1" customWidth="1"/>
    <col min="2" max="2" width="17.5703125" style="1" customWidth="1"/>
    <col min="3" max="3" width="22.5703125" style="1" customWidth="1"/>
    <col min="4" max="4" width="13.140625" style="6" customWidth="1"/>
    <col min="5" max="5" width="13.5703125" style="1" customWidth="1"/>
    <col min="6" max="6" width="25" style="55" customWidth="1"/>
    <col min="7" max="7" width="25.42578125" style="1" customWidth="1"/>
    <col min="8" max="11" width="9.140625" style="1"/>
    <col min="12" max="12" width="9.140625" style="6"/>
    <col min="13" max="16384" width="9.140625" style="1"/>
  </cols>
  <sheetData>
    <row r="7" spans="1:12" ht="32.25" x14ac:dyDescent="0.55000000000000004">
      <c r="A7" s="84" t="s">
        <v>74</v>
      </c>
      <c r="B7" s="84"/>
      <c r="C7" s="84"/>
      <c r="D7" s="84"/>
      <c r="E7" s="84"/>
      <c r="F7" s="84"/>
      <c r="G7" s="84"/>
      <c r="H7" s="84"/>
    </row>
    <row r="8" spans="1:12" ht="24" x14ac:dyDescent="0.4">
      <c r="A8" s="9"/>
      <c r="B8" s="9"/>
      <c r="C8" s="9"/>
      <c r="D8" s="17"/>
      <c r="E8" s="9"/>
      <c r="F8" s="9"/>
      <c r="G8" s="9"/>
      <c r="H8" s="9"/>
    </row>
    <row r="9" spans="1:12" s="3" customFormat="1" ht="24.95" customHeight="1" x14ac:dyDescent="0.4">
      <c r="A9" s="14" t="s">
        <v>56</v>
      </c>
      <c r="B9" s="82"/>
      <c r="C9" s="82"/>
      <c r="D9" s="82"/>
      <c r="E9" s="82"/>
      <c r="F9" s="82"/>
      <c r="G9" s="82"/>
      <c r="K9" s="18"/>
      <c r="L9" s="20"/>
    </row>
    <row r="10" spans="1:12" s="3" customFormat="1" ht="24.95" customHeight="1" x14ac:dyDescent="0.4">
      <c r="A10" s="15" t="s">
        <v>57</v>
      </c>
      <c r="B10" s="82"/>
      <c r="C10" s="82"/>
      <c r="D10" s="82"/>
      <c r="E10" s="82"/>
      <c r="F10" s="82"/>
      <c r="G10" s="82"/>
      <c r="K10" s="18"/>
      <c r="L10" s="20"/>
    </row>
    <row r="11" spans="1:12" s="3" customFormat="1" ht="24.95" customHeight="1" x14ac:dyDescent="0.4">
      <c r="A11" s="14" t="s">
        <v>58</v>
      </c>
      <c r="B11" s="82"/>
      <c r="C11" s="82"/>
      <c r="D11" s="82"/>
      <c r="E11" s="82"/>
      <c r="F11" s="82"/>
      <c r="G11" s="82"/>
      <c r="K11" s="18"/>
      <c r="L11" s="20"/>
    </row>
    <row r="12" spans="1:12" s="3" customFormat="1" ht="24.95" customHeight="1" x14ac:dyDescent="0.4">
      <c r="A12" s="15" t="s">
        <v>60</v>
      </c>
      <c r="B12" s="82"/>
      <c r="C12" s="82"/>
      <c r="D12" s="82"/>
      <c r="E12" s="82"/>
      <c r="F12" s="82"/>
      <c r="G12" s="82"/>
      <c r="K12" s="18"/>
      <c r="L12" s="20"/>
    </row>
    <row r="13" spans="1:12" s="3" customFormat="1" ht="24.95" customHeight="1" x14ac:dyDescent="0.4">
      <c r="A13" s="15" t="s">
        <v>72</v>
      </c>
      <c r="B13" s="82"/>
      <c r="C13" s="82"/>
      <c r="D13" s="82"/>
      <c r="E13" s="82"/>
      <c r="F13" s="82"/>
      <c r="G13" s="82"/>
      <c r="K13" s="18"/>
      <c r="L13" s="20"/>
    </row>
    <row r="14" spans="1:12" s="3" customFormat="1" ht="46.5" customHeight="1" x14ac:dyDescent="0.4">
      <c r="A14" s="16" t="s">
        <v>59</v>
      </c>
      <c r="B14" s="82"/>
      <c r="C14" s="82"/>
      <c r="D14" s="82"/>
      <c r="E14" s="82"/>
      <c r="F14" s="82"/>
      <c r="G14" s="82"/>
      <c r="K14" s="18"/>
      <c r="L14" s="20"/>
    </row>
    <row r="15" spans="1:12" ht="25.5" customHeight="1" x14ac:dyDescent="0.4">
      <c r="A15" s="83" t="s">
        <v>68</v>
      </c>
      <c r="B15" s="83"/>
      <c r="C15" s="83"/>
      <c r="D15" s="83"/>
      <c r="E15" s="83"/>
      <c r="F15" s="83"/>
      <c r="G15" s="83"/>
      <c r="H15" s="83"/>
      <c r="K15" s="18"/>
    </row>
    <row r="16" spans="1:12" ht="25.5" customHeight="1" thickBot="1" x14ac:dyDescent="0.45">
      <c r="A16" s="5"/>
      <c r="B16" s="5"/>
      <c r="C16" s="5"/>
      <c r="D16" s="5"/>
      <c r="E16" s="5"/>
      <c r="F16" s="5"/>
      <c r="G16" s="5"/>
      <c r="H16" s="63"/>
      <c r="K16" s="18"/>
    </row>
    <row r="17" spans="1:12" ht="29.25" customHeight="1" x14ac:dyDescent="0.4">
      <c r="A17" s="40" t="s">
        <v>101</v>
      </c>
      <c r="B17" s="60"/>
      <c r="C17" s="61"/>
      <c r="D17" s="62"/>
      <c r="E17" s="61"/>
      <c r="F17" s="59"/>
      <c r="G17" s="21"/>
      <c r="H17" s="3"/>
    </row>
    <row r="18" spans="1:12" ht="25.5" customHeight="1" x14ac:dyDescent="0.35">
      <c r="A18" s="80" t="s">
        <v>166</v>
      </c>
      <c r="B18" s="80"/>
      <c r="C18" s="80"/>
      <c r="D18" s="80"/>
      <c r="E18" s="80"/>
      <c r="F18" s="80"/>
      <c r="G18" s="80"/>
      <c r="H18" s="3"/>
    </row>
    <row r="19" spans="1:12" ht="41.25" customHeight="1" x14ac:dyDescent="0.35">
      <c r="A19" s="81" t="s">
        <v>99</v>
      </c>
      <c r="B19" s="81"/>
      <c r="C19" s="81"/>
      <c r="D19" s="81"/>
      <c r="E19" s="81"/>
      <c r="F19" s="81"/>
      <c r="G19" s="81"/>
      <c r="H19" s="3"/>
    </row>
    <row r="20" spans="1:12" ht="40.5" customHeight="1" x14ac:dyDescent="0.35">
      <c r="A20" s="80" t="s">
        <v>167</v>
      </c>
      <c r="B20" s="80"/>
      <c r="C20" s="80"/>
      <c r="D20" s="80"/>
      <c r="E20" s="80"/>
      <c r="F20" s="80"/>
      <c r="G20" s="80"/>
      <c r="H20" s="3"/>
    </row>
    <row r="21" spans="1:12" ht="23.25" customHeight="1" x14ac:dyDescent="0.35">
      <c r="A21" s="78" t="s">
        <v>168</v>
      </c>
      <c r="B21" s="78"/>
      <c r="C21" s="78"/>
      <c r="D21" s="78"/>
      <c r="E21" s="78"/>
      <c r="F21" s="78"/>
      <c r="G21" s="78"/>
      <c r="H21" s="3"/>
    </row>
    <row r="22" spans="1:12" ht="23.25" customHeight="1" x14ac:dyDescent="0.35">
      <c r="A22" s="78" t="s">
        <v>169</v>
      </c>
      <c r="B22" s="78"/>
      <c r="C22" s="78"/>
      <c r="D22" s="78"/>
      <c r="E22" s="78"/>
      <c r="F22" s="78"/>
      <c r="G22" s="78"/>
      <c r="H22" s="3"/>
    </row>
    <row r="23" spans="1:12" ht="35.25" customHeight="1" x14ac:dyDescent="0.35">
      <c r="A23" s="79" t="s">
        <v>165</v>
      </c>
      <c r="B23" s="79"/>
      <c r="C23" s="79"/>
      <c r="D23" s="79"/>
      <c r="E23" s="79"/>
      <c r="F23" s="79"/>
      <c r="G23" s="79"/>
      <c r="H23" s="3"/>
    </row>
    <row r="24" spans="1:12" ht="6.75" customHeight="1" thickBot="1" x14ac:dyDescent="0.4">
      <c r="A24" s="5"/>
      <c r="B24" s="5"/>
      <c r="C24" s="5"/>
      <c r="D24" s="7"/>
      <c r="E24" s="5"/>
      <c r="F24" s="48"/>
      <c r="G24" s="33"/>
      <c r="H24" s="3"/>
    </row>
    <row r="25" spans="1:12" ht="21" x14ac:dyDescent="0.35">
      <c r="B25" s="10"/>
      <c r="C25" s="10"/>
      <c r="D25" s="11"/>
      <c r="E25" s="10"/>
      <c r="F25" s="49"/>
      <c r="G25" s="34"/>
      <c r="H25" s="3"/>
    </row>
    <row r="26" spans="1:12" s="2" customFormat="1" ht="32.25" customHeight="1" x14ac:dyDescent="0.35">
      <c r="A26" s="77" t="s">
        <v>13</v>
      </c>
      <c r="B26" s="26" t="s">
        <v>1</v>
      </c>
      <c r="C26" s="27" t="s">
        <v>39</v>
      </c>
      <c r="D26" s="28" t="s">
        <v>61</v>
      </c>
      <c r="E26" s="26" t="s">
        <v>62</v>
      </c>
      <c r="F26" s="50" t="s">
        <v>66</v>
      </c>
      <c r="G26" s="35" t="s">
        <v>67</v>
      </c>
      <c r="I26" s="1"/>
      <c r="L26" s="8"/>
    </row>
    <row r="27" spans="1:12" ht="24" customHeight="1" x14ac:dyDescent="0.35">
      <c r="A27" s="73" t="s">
        <v>100</v>
      </c>
      <c r="B27" s="21" t="s">
        <v>11</v>
      </c>
      <c r="C27" s="21" t="s">
        <v>106</v>
      </c>
      <c r="D27" s="22">
        <v>22.5</v>
      </c>
      <c r="E27" s="21" t="s">
        <v>63</v>
      </c>
      <c r="F27" s="51"/>
      <c r="G27" s="23">
        <f>0.8*Table2[[#This Row],[Price ]]*Table2[[#This Row],[ORDER QUANTITY]]</f>
        <v>0</v>
      </c>
      <c r="H27" s="4"/>
      <c r="I27" s="4"/>
      <c r="K27" s="19"/>
    </row>
    <row r="28" spans="1:12" ht="24" customHeight="1" x14ac:dyDescent="0.35">
      <c r="A28" s="73" t="s">
        <v>4</v>
      </c>
      <c r="B28" s="21" t="s">
        <v>11</v>
      </c>
      <c r="C28" s="21" t="s">
        <v>42</v>
      </c>
      <c r="D28" s="22">
        <v>18.876000000000001</v>
      </c>
      <c r="E28" s="21" t="s">
        <v>63</v>
      </c>
      <c r="F28" s="51"/>
      <c r="G28" s="24">
        <f>0.45*Table2[[#This Row],[Price ]]*Table2[[#This Row],[ORDER QUANTITY]]</f>
        <v>0</v>
      </c>
      <c r="H28" s="4"/>
      <c r="I28" s="4"/>
      <c r="K28" s="19"/>
    </row>
    <row r="29" spans="1:12" ht="24" customHeight="1" x14ac:dyDescent="0.35">
      <c r="A29" s="73" t="s">
        <v>107</v>
      </c>
      <c r="B29" s="21" t="s">
        <v>11</v>
      </c>
      <c r="C29" s="21" t="s">
        <v>42</v>
      </c>
      <c r="D29" s="22">
        <v>10.739999999999998</v>
      </c>
      <c r="E29" s="21" t="s">
        <v>63</v>
      </c>
      <c r="F29" s="51"/>
      <c r="G29" s="24">
        <f>0.4*Table2[[#This Row],[Price ]]*Table2[[#This Row],[ORDER QUANTITY]]</f>
        <v>0</v>
      </c>
      <c r="H29" s="4"/>
      <c r="I29" s="4"/>
      <c r="K29" s="19"/>
    </row>
    <row r="30" spans="1:12" ht="24" customHeight="1" x14ac:dyDescent="0.35">
      <c r="A30" s="73" t="s">
        <v>108</v>
      </c>
      <c r="B30" s="21" t="s">
        <v>11</v>
      </c>
      <c r="C30" s="21" t="s">
        <v>40</v>
      </c>
      <c r="D30" s="22">
        <v>9.15</v>
      </c>
      <c r="E30" s="21" t="s">
        <v>63</v>
      </c>
      <c r="F30" s="51"/>
      <c r="G30" s="24">
        <f>0.45*Table2[[#This Row],[Price ]]*Table2[[#This Row],[ORDER QUANTITY]]</f>
        <v>0</v>
      </c>
      <c r="H30" s="4"/>
      <c r="I30" s="4"/>
      <c r="K30" s="19"/>
    </row>
    <row r="31" spans="1:12" ht="24" customHeight="1" x14ac:dyDescent="0.35">
      <c r="A31" s="73" t="s">
        <v>0</v>
      </c>
      <c r="B31" s="21" t="s">
        <v>11</v>
      </c>
      <c r="C31" s="21" t="s">
        <v>41</v>
      </c>
      <c r="D31" s="22">
        <v>7.74</v>
      </c>
      <c r="E31" s="21" t="s">
        <v>63</v>
      </c>
      <c r="F31" s="51"/>
      <c r="G31" s="24">
        <f>1.8*Table2[[#This Row],[Price ]]*Table2[[#This Row],[ORDER QUANTITY]]</f>
        <v>0</v>
      </c>
      <c r="H31" s="4"/>
      <c r="I31" s="4"/>
      <c r="J31" s="46"/>
      <c r="K31" s="19"/>
    </row>
    <row r="32" spans="1:12" ht="24" customHeight="1" x14ac:dyDescent="0.35">
      <c r="A32" s="73" t="s">
        <v>69</v>
      </c>
      <c r="B32" s="21" t="s">
        <v>12</v>
      </c>
      <c r="C32" s="21" t="s">
        <v>130</v>
      </c>
      <c r="D32" s="22">
        <v>12.99</v>
      </c>
      <c r="E32" s="21" t="s">
        <v>65</v>
      </c>
      <c r="F32" s="51"/>
      <c r="G32" s="24">
        <f>Table2[[#This Row],[Price ]]*Table2[[#This Row],[ORDER QUANTITY]]</f>
        <v>0</v>
      </c>
      <c r="H32" s="4"/>
      <c r="I32" s="4"/>
      <c r="K32" s="19"/>
    </row>
    <row r="33" spans="1:11" ht="24" customHeight="1" x14ac:dyDescent="0.35">
      <c r="A33" s="73" t="s">
        <v>129</v>
      </c>
      <c r="B33" s="21" t="s">
        <v>12</v>
      </c>
      <c r="C33" s="21" t="s">
        <v>130</v>
      </c>
      <c r="D33" s="22">
        <v>8.99</v>
      </c>
      <c r="E33" s="21" t="s">
        <v>65</v>
      </c>
      <c r="F33" s="51"/>
      <c r="G33" s="24">
        <f>Table2[[#This Row],[Price ]]*Table2[[#This Row],[ORDER QUANTITY]]</f>
        <v>0</v>
      </c>
      <c r="H33" s="4"/>
      <c r="I33" s="4"/>
      <c r="K33" s="19"/>
    </row>
    <row r="34" spans="1:11" ht="24" customHeight="1" x14ac:dyDescent="0.35">
      <c r="A34" s="73" t="s">
        <v>2</v>
      </c>
      <c r="B34" s="21" t="s">
        <v>12</v>
      </c>
      <c r="C34" s="21" t="s">
        <v>42</v>
      </c>
      <c r="D34" s="22">
        <v>48</v>
      </c>
      <c r="E34" s="21" t="s">
        <v>63</v>
      </c>
      <c r="F34" s="51"/>
      <c r="G34" s="24">
        <f>0.4*Table2[[#This Row],[Price ]]*Table2[[#This Row],[ORDER QUANTITY]]</f>
        <v>0</v>
      </c>
      <c r="H34" s="4"/>
      <c r="I34" s="4"/>
      <c r="K34" s="19"/>
    </row>
    <row r="35" spans="1:11" ht="24" customHeight="1" x14ac:dyDescent="0.35">
      <c r="A35" s="73" t="s">
        <v>3</v>
      </c>
      <c r="B35" s="21" t="s">
        <v>12</v>
      </c>
      <c r="C35" s="21" t="s">
        <v>98</v>
      </c>
      <c r="D35" s="22">
        <v>14</v>
      </c>
      <c r="E35" s="21" t="s">
        <v>65</v>
      </c>
      <c r="F35" s="51"/>
      <c r="G35" s="24">
        <f>Table2[[#This Row],[Price ]]*Table2[[#This Row],[ORDER QUANTITY]]</f>
        <v>0</v>
      </c>
      <c r="H35" s="4"/>
      <c r="I35" s="4"/>
      <c r="K35" s="19"/>
    </row>
    <row r="36" spans="1:11" ht="24" customHeight="1" x14ac:dyDescent="0.35">
      <c r="A36" s="73" t="s">
        <v>133</v>
      </c>
      <c r="B36" s="21" t="s">
        <v>12</v>
      </c>
      <c r="C36" s="21" t="s">
        <v>134</v>
      </c>
      <c r="D36" s="22">
        <v>15.99</v>
      </c>
      <c r="E36" s="21" t="s">
        <v>65</v>
      </c>
      <c r="F36" s="51"/>
      <c r="G36" s="24">
        <f>Table2[[#This Row],[Price ]]*Table2[[#This Row],[ORDER QUANTITY]]</f>
        <v>0</v>
      </c>
      <c r="H36" s="4"/>
      <c r="I36" s="4"/>
      <c r="K36" s="19"/>
    </row>
    <row r="37" spans="1:11" ht="24" customHeight="1" x14ac:dyDescent="0.35">
      <c r="A37" s="73" t="s">
        <v>135</v>
      </c>
      <c r="B37" s="21" t="s">
        <v>11</v>
      </c>
      <c r="C37" s="21" t="s">
        <v>201</v>
      </c>
      <c r="D37" s="22">
        <v>10</v>
      </c>
      <c r="E37" s="21" t="s">
        <v>65</v>
      </c>
      <c r="F37" s="51"/>
      <c r="G37" s="24">
        <f>Table2[[#This Row],[Price ]]*Table2[[#This Row],[ORDER QUANTITY]]</f>
        <v>0</v>
      </c>
      <c r="H37" s="4"/>
      <c r="I37" s="4"/>
      <c r="K37" s="19"/>
    </row>
    <row r="38" spans="1:11" ht="24" customHeight="1" x14ac:dyDescent="0.35">
      <c r="A38" s="73" t="s">
        <v>136</v>
      </c>
      <c r="B38" s="21" t="s">
        <v>11</v>
      </c>
      <c r="C38" s="21" t="s">
        <v>131</v>
      </c>
      <c r="D38" s="22">
        <v>17.399999999999999</v>
      </c>
      <c r="E38" s="21" t="s">
        <v>63</v>
      </c>
      <c r="F38" s="51"/>
      <c r="G38" s="24">
        <f>5*Table2[[#This Row],[Price ]]*Table2[[#This Row],[ORDER QUANTITY]]</f>
        <v>0</v>
      </c>
      <c r="H38" s="4"/>
      <c r="I38" s="4"/>
      <c r="K38" s="19"/>
    </row>
    <row r="39" spans="1:11" ht="24" customHeight="1" x14ac:dyDescent="0.35">
      <c r="A39" s="73" t="s">
        <v>137</v>
      </c>
      <c r="B39" s="21" t="s">
        <v>11</v>
      </c>
      <c r="C39" s="21" t="s">
        <v>43</v>
      </c>
      <c r="D39" s="22">
        <v>23.58</v>
      </c>
      <c r="E39" s="21" t="s">
        <v>63</v>
      </c>
      <c r="F39" s="51"/>
      <c r="G39" s="24">
        <f>2.5*Table2[[#This Row],[Price ]]*Table2[[#This Row],[ORDER QUANTITY]]</f>
        <v>0</v>
      </c>
      <c r="H39" s="4"/>
      <c r="I39" s="4"/>
      <c r="K39" s="19"/>
    </row>
    <row r="40" spans="1:11" ht="24" customHeight="1" x14ac:dyDescent="0.35">
      <c r="A40" s="73" t="s">
        <v>138</v>
      </c>
      <c r="B40" s="21" t="s">
        <v>11</v>
      </c>
      <c r="C40" s="21" t="s">
        <v>132</v>
      </c>
      <c r="D40" s="22">
        <v>15.6</v>
      </c>
      <c r="E40" s="21" t="s">
        <v>63</v>
      </c>
      <c r="F40" s="51"/>
      <c r="G40" s="24">
        <f>1.5*Table2[[#This Row],[Price ]]*Table2[[#This Row],[ORDER QUANTITY]]</f>
        <v>0</v>
      </c>
      <c r="H40" s="4"/>
      <c r="I40" s="4"/>
      <c r="K40" s="19"/>
    </row>
    <row r="41" spans="1:11" ht="24" customHeight="1" x14ac:dyDescent="0.35">
      <c r="A41" s="73" t="s">
        <v>139</v>
      </c>
      <c r="B41" s="21" t="s">
        <v>12</v>
      </c>
      <c r="C41" s="21" t="s">
        <v>141</v>
      </c>
      <c r="D41" s="22">
        <v>14</v>
      </c>
      <c r="E41" s="21" t="s">
        <v>65</v>
      </c>
      <c r="F41" s="51"/>
      <c r="G41" s="24">
        <f>Table2[[#This Row],[Price ]]*Table2[[#This Row],[ORDER QUANTITY]]</f>
        <v>0</v>
      </c>
      <c r="H41" s="4"/>
      <c r="I41" s="4"/>
      <c r="K41" s="19"/>
    </row>
    <row r="42" spans="1:11" ht="24" customHeight="1" x14ac:dyDescent="0.35">
      <c r="A42" s="73" t="s">
        <v>186</v>
      </c>
      <c r="B42" s="21" t="s">
        <v>12</v>
      </c>
      <c r="C42" s="21" t="s">
        <v>142</v>
      </c>
      <c r="D42" s="22">
        <v>14</v>
      </c>
      <c r="E42" s="21" t="s">
        <v>65</v>
      </c>
      <c r="F42" s="51"/>
      <c r="G42" s="24">
        <f>Table2[[#This Row],[Price ]]*Table2[[#This Row],[ORDER QUANTITY]]</f>
        <v>0</v>
      </c>
      <c r="H42" s="4"/>
      <c r="I42" s="4"/>
      <c r="K42" s="19"/>
    </row>
    <row r="43" spans="1:11" ht="24" customHeight="1" x14ac:dyDescent="0.35">
      <c r="A43" s="73" t="s">
        <v>164</v>
      </c>
      <c r="B43" s="21" t="s">
        <v>11</v>
      </c>
      <c r="C43" s="21" t="s">
        <v>143</v>
      </c>
      <c r="D43" s="22">
        <v>9.99</v>
      </c>
      <c r="E43" s="21" t="s">
        <v>65</v>
      </c>
      <c r="F43" s="51"/>
      <c r="G43" s="24">
        <f>Table2[[#This Row],[Price ]]*Table2[[#This Row],[ORDER QUANTITY]]</f>
        <v>0</v>
      </c>
      <c r="H43" s="4"/>
      <c r="I43" s="4"/>
      <c r="K43" s="19"/>
    </row>
    <row r="44" spans="1:11" ht="24" customHeight="1" x14ac:dyDescent="0.35">
      <c r="A44" s="73" t="s">
        <v>140</v>
      </c>
      <c r="B44" s="21" t="s">
        <v>11</v>
      </c>
      <c r="C44" s="21" t="s">
        <v>144</v>
      </c>
      <c r="D44" s="22">
        <v>42.95</v>
      </c>
      <c r="E44" s="21" t="s">
        <v>63</v>
      </c>
      <c r="F44" s="51"/>
      <c r="G44" s="24">
        <f>0.8*Table2[[#This Row],[Price ]]*Table2[[#This Row],[ORDER QUANTITY]]</f>
        <v>0</v>
      </c>
      <c r="H44" s="4"/>
      <c r="I44" s="4"/>
      <c r="K44" s="19"/>
    </row>
    <row r="45" spans="1:11" ht="24" customHeight="1" x14ac:dyDescent="0.35">
      <c r="A45" s="73" t="s">
        <v>73</v>
      </c>
      <c r="B45" s="21" t="s">
        <v>11</v>
      </c>
      <c r="C45" s="21" t="s">
        <v>42</v>
      </c>
      <c r="D45" s="22">
        <v>27.5</v>
      </c>
      <c r="E45" s="21" t="s">
        <v>63</v>
      </c>
      <c r="F45" s="51"/>
      <c r="G45" s="24">
        <f>0.4*Table2[[#This Row],[Price ]]*Table2[[#This Row],[ORDER QUANTITY]]</f>
        <v>0</v>
      </c>
      <c r="H45" s="4"/>
      <c r="I45" s="4"/>
      <c r="K45" s="19"/>
    </row>
    <row r="46" spans="1:11" ht="24" customHeight="1" x14ac:dyDescent="0.35">
      <c r="A46" s="73" t="s">
        <v>5</v>
      </c>
      <c r="B46" s="21" t="s">
        <v>12</v>
      </c>
      <c r="C46" s="21" t="s">
        <v>105</v>
      </c>
      <c r="D46" s="22">
        <v>30</v>
      </c>
      <c r="E46" s="21" t="s">
        <v>65</v>
      </c>
      <c r="F46" s="51"/>
      <c r="G46" s="24">
        <f>Table2[[#This Row],[Price ]]*Table2[[#This Row],[ORDER QUANTITY]]</f>
        <v>0</v>
      </c>
      <c r="H46" s="4"/>
      <c r="I46" s="4"/>
      <c r="K46" s="19"/>
    </row>
    <row r="47" spans="1:11" ht="24" customHeight="1" x14ac:dyDescent="0.35">
      <c r="A47" s="73" t="s">
        <v>6</v>
      </c>
      <c r="B47" s="21" t="s">
        <v>12</v>
      </c>
      <c r="C47" s="21" t="s">
        <v>105</v>
      </c>
      <c r="D47" s="22">
        <v>27</v>
      </c>
      <c r="E47" s="21" t="s">
        <v>65</v>
      </c>
      <c r="F47" s="51"/>
      <c r="G47" s="24">
        <f>Table2[[#This Row],[Price ]]*Table2[[#This Row],[ORDER QUANTITY]]</f>
        <v>0</v>
      </c>
      <c r="H47" s="4"/>
      <c r="I47" s="4"/>
      <c r="K47" s="19"/>
    </row>
    <row r="48" spans="1:11" ht="24" customHeight="1" x14ac:dyDescent="0.35">
      <c r="A48" s="73" t="s">
        <v>145</v>
      </c>
      <c r="B48" s="21" t="s">
        <v>12</v>
      </c>
      <c r="C48" s="21" t="s">
        <v>146</v>
      </c>
      <c r="D48" s="22">
        <v>6</v>
      </c>
      <c r="E48" s="21" t="s">
        <v>65</v>
      </c>
      <c r="F48" s="51"/>
      <c r="G48" s="24">
        <f>Table2[[#This Row],[Price ]]*Table2[[#This Row],[ORDER QUANTITY]]</f>
        <v>0</v>
      </c>
      <c r="H48" s="4"/>
      <c r="I48" s="4"/>
      <c r="K48" s="19"/>
    </row>
    <row r="49" spans="1:11" ht="24" customHeight="1" x14ac:dyDescent="0.35">
      <c r="A49" s="73" t="s">
        <v>7</v>
      </c>
      <c r="B49" s="21" t="s">
        <v>11</v>
      </c>
      <c r="C49" s="21" t="s">
        <v>147</v>
      </c>
      <c r="D49" s="22">
        <v>7.5</v>
      </c>
      <c r="E49" s="21" t="s">
        <v>65</v>
      </c>
      <c r="F49" s="51"/>
      <c r="G49" s="24">
        <f>Table2[[#This Row],[Price ]]*Table2[[#This Row],[ORDER QUANTITY]]</f>
        <v>0</v>
      </c>
      <c r="H49" s="4"/>
      <c r="I49" s="4"/>
      <c r="K49" s="19"/>
    </row>
    <row r="50" spans="1:11" ht="24" customHeight="1" x14ac:dyDescent="0.35">
      <c r="A50" s="73" t="s">
        <v>8</v>
      </c>
      <c r="B50" s="21" t="s">
        <v>11</v>
      </c>
      <c r="C50" s="21" t="s">
        <v>148</v>
      </c>
      <c r="D50" s="22">
        <v>9</v>
      </c>
      <c r="E50" s="21" t="s">
        <v>65</v>
      </c>
      <c r="F50" s="51"/>
      <c r="G50" s="24">
        <f>Table2[[#This Row],[Price ]]*Table2[[#This Row],[ORDER QUANTITY]]</f>
        <v>0</v>
      </c>
      <c r="H50" s="4"/>
      <c r="I50" s="4"/>
      <c r="K50" s="19"/>
    </row>
    <row r="51" spans="1:11" ht="24" customHeight="1" x14ac:dyDescent="0.35">
      <c r="A51" s="73" t="s">
        <v>9</v>
      </c>
      <c r="B51" s="21" t="s">
        <v>11</v>
      </c>
      <c r="C51" s="21" t="s">
        <v>127</v>
      </c>
      <c r="D51" s="22">
        <v>14</v>
      </c>
      <c r="E51" s="21" t="s">
        <v>64</v>
      </c>
      <c r="F51" s="51"/>
      <c r="G51" s="24">
        <f>4*Table2[[#This Row],[Price ]]*Table2[[#This Row],[ORDER QUANTITY]]</f>
        <v>0</v>
      </c>
      <c r="H51" s="4"/>
      <c r="I51" s="4"/>
      <c r="K51" s="19"/>
    </row>
    <row r="52" spans="1:11" ht="24" customHeight="1" x14ac:dyDescent="0.35">
      <c r="A52" s="73" t="s">
        <v>104</v>
      </c>
      <c r="B52" s="21" t="s">
        <v>11</v>
      </c>
      <c r="C52" s="21" t="s">
        <v>128</v>
      </c>
      <c r="D52" s="22">
        <v>24</v>
      </c>
      <c r="E52" s="21" t="s">
        <v>64</v>
      </c>
      <c r="F52" s="51"/>
      <c r="G52" s="24">
        <f>5*Table2[[#This Row],[Price ]]*Table2[[#This Row],[ORDER QUANTITY]]</f>
        <v>0</v>
      </c>
      <c r="H52" s="4"/>
      <c r="I52" s="4"/>
      <c r="K52" s="19"/>
    </row>
    <row r="53" spans="1:11" ht="24" customHeight="1" x14ac:dyDescent="0.35">
      <c r="A53" s="73" t="s">
        <v>149</v>
      </c>
      <c r="B53" s="21" t="s">
        <v>11</v>
      </c>
      <c r="C53" s="21" t="s">
        <v>44</v>
      </c>
      <c r="D53" s="22">
        <v>33.5</v>
      </c>
      <c r="E53" s="21" t="s">
        <v>64</v>
      </c>
      <c r="F53" s="51"/>
      <c r="G53" s="24">
        <f>3*Table2[[#This Row],[Price ]]*Table2[[#This Row],[ORDER QUANTITY]]</f>
        <v>0</v>
      </c>
      <c r="H53" s="4"/>
      <c r="I53" s="4"/>
      <c r="K53" s="19"/>
    </row>
    <row r="54" spans="1:11" ht="24" customHeight="1" x14ac:dyDescent="0.35">
      <c r="A54" s="73" t="s">
        <v>187</v>
      </c>
      <c r="B54" s="21" t="s">
        <v>11</v>
      </c>
      <c r="C54" s="21" t="s">
        <v>188</v>
      </c>
      <c r="D54" s="22">
        <v>13.99</v>
      </c>
      <c r="E54" s="21" t="s">
        <v>64</v>
      </c>
      <c r="F54" s="51"/>
      <c r="G54" s="24">
        <f>2.6*Table2[[#This Row],[Price ]]*Table2[[#This Row],[ORDER QUANTITY]]</f>
        <v>0</v>
      </c>
      <c r="H54" s="4"/>
      <c r="I54" s="4"/>
      <c r="K54" s="19"/>
    </row>
    <row r="55" spans="1:11" ht="24" customHeight="1" x14ac:dyDescent="0.35">
      <c r="A55" s="73" t="s">
        <v>150</v>
      </c>
      <c r="B55" s="21" t="s">
        <v>12</v>
      </c>
      <c r="C55" s="21" t="s">
        <v>151</v>
      </c>
      <c r="D55" s="22">
        <v>14</v>
      </c>
      <c r="E55" s="21" t="s">
        <v>65</v>
      </c>
      <c r="F55" s="51"/>
      <c r="G55" s="24">
        <f>Table2[[#This Row],[Price ]]*Table2[[#This Row],[ORDER QUANTITY]]</f>
        <v>0</v>
      </c>
      <c r="H55" s="4"/>
      <c r="I55" s="4"/>
      <c r="K55" s="19"/>
    </row>
    <row r="56" spans="1:11" ht="24" customHeight="1" x14ac:dyDescent="0.35">
      <c r="A56" s="73" t="s">
        <v>200</v>
      </c>
      <c r="B56" s="21" t="s">
        <v>12</v>
      </c>
      <c r="C56" s="21" t="s">
        <v>109</v>
      </c>
      <c r="D56" s="22">
        <v>25</v>
      </c>
      <c r="E56" s="21" t="s">
        <v>65</v>
      </c>
      <c r="F56" s="51"/>
      <c r="G56" s="24">
        <f>Table2[[#This Row],[Price ]]*Table2[[#This Row],[ORDER QUANTITY]]</f>
        <v>0</v>
      </c>
      <c r="H56" s="4"/>
      <c r="I56" s="4"/>
      <c r="K56" s="19"/>
    </row>
    <row r="57" spans="1:11" ht="24" customHeight="1" x14ac:dyDescent="0.35">
      <c r="A57" s="73" t="s">
        <v>10</v>
      </c>
      <c r="B57" s="21" t="s">
        <v>12</v>
      </c>
      <c r="C57" s="21" t="s">
        <v>103</v>
      </c>
      <c r="D57" s="22">
        <v>12.5</v>
      </c>
      <c r="E57" s="21" t="s">
        <v>65</v>
      </c>
      <c r="F57" s="51"/>
      <c r="G57" s="24">
        <f>Table2[[#This Row],[Price ]]*Table2[[#This Row],[ORDER QUANTITY]]</f>
        <v>0</v>
      </c>
      <c r="H57" s="4"/>
      <c r="I57" s="4"/>
      <c r="K57" s="19"/>
    </row>
    <row r="58" spans="1:11" ht="24" customHeight="1" x14ac:dyDescent="0.3">
      <c r="A58" s="21"/>
      <c r="B58" s="21"/>
      <c r="C58" s="21"/>
      <c r="D58" s="24"/>
      <c r="E58" s="21"/>
      <c r="F58" s="47"/>
      <c r="G58" s="25">
        <f>SUBTOTAL(109,G27:G57)</f>
        <v>0</v>
      </c>
      <c r="H58" s="4"/>
      <c r="I58" s="4"/>
    </row>
    <row r="59" spans="1:11" ht="24" customHeight="1" x14ac:dyDescent="0.3">
      <c r="A59" s="21"/>
      <c r="B59" s="21"/>
      <c r="C59" s="21"/>
      <c r="D59" s="24"/>
      <c r="E59" s="21"/>
      <c r="F59" s="47"/>
      <c r="G59" s="21"/>
      <c r="H59" s="4"/>
      <c r="I59" s="4"/>
    </row>
    <row r="60" spans="1:11" ht="24" customHeight="1" thickBot="1" x14ac:dyDescent="0.35">
      <c r="A60" s="45" t="s">
        <v>14</v>
      </c>
      <c r="B60" s="29" t="s">
        <v>70</v>
      </c>
      <c r="C60" s="30" t="s">
        <v>39</v>
      </c>
      <c r="D60" s="31" t="s">
        <v>61</v>
      </c>
      <c r="E60" s="29" t="s">
        <v>62</v>
      </c>
      <c r="F60" s="52" t="s">
        <v>66</v>
      </c>
      <c r="G60" s="36" t="s">
        <v>67</v>
      </c>
      <c r="H60" s="4"/>
      <c r="I60" s="4"/>
    </row>
    <row r="61" spans="1:11" ht="24" customHeight="1" thickTop="1" x14ac:dyDescent="0.35">
      <c r="A61" s="73" t="s">
        <v>15</v>
      </c>
      <c r="B61" s="21" t="s">
        <v>70</v>
      </c>
      <c r="C61" s="21" t="s">
        <v>50</v>
      </c>
      <c r="D61" s="22">
        <v>8.4</v>
      </c>
      <c r="E61" s="21" t="s">
        <v>65</v>
      </c>
      <c r="F61" s="51"/>
      <c r="G61" s="23">
        <f>Table3[[#This Row],[Price ]]*Table3[[#This Row],[ORDER QUANTITY]]</f>
        <v>0</v>
      </c>
      <c r="H61" s="4"/>
      <c r="I61" s="4"/>
      <c r="K61" s="19"/>
    </row>
    <row r="62" spans="1:11" ht="24" customHeight="1" x14ac:dyDescent="0.35">
      <c r="A62" s="73" t="s">
        <v>16</v>
      </c>
      <c r="B62" s="21" t="s">
        <v>70</v>
      </c>
      <c r="C62" s="21" t="s">
        <v>50</v>
      </c>
      <c r="D62" s="22">
        <v>9.6</v>
      </c>
      <c r="E62" s="21" t="s">
        <v>65</v>
      </c>
      <c r="F62" s="51"/>
      <c r="G62" s="24">
        <f>Table3[[#This Row],[Price ]]*Table3[[#This Row],[ORDER QUANTITY]]</f>
        <v>0</v>
      </c>
      <c r="H62" s="4"/>
      <c r="I62" s="4"/>
      <c r="K62" s="19"/>
    </row>
    <row r="63" spans="1:11" ht="24" customHeight="1" x14ac:dyDescent="0.35">
      <c r="A63" s="73" t="s">
        <v>155</v>
      </c>
      <c r="B63" s="21" t="s">
        <v>70</v>
      </c>
      <c r="C63" s="21" t="s">
        <v>46</v>
      </c>
      <c r="D63" s="22">
        <v>9.8399999999999981</v>
      </c>
      <c r="E63" s="21" t="s">
        <v>65</v>
      </c>
      <c r="F63" s="51"/>
      <c r="G63" s="24">
        <f>Table3[[#This Row],[Price ]]*Table3[[#This Row],[ORDER QUANTITY]]</f>
        <v>0</v>
      </c>
      <c r="H63" s="4"/>
      <c r="I63" s="4"/>
      <c r="K63" s="19"/>
    </row>
    <row r="64" spans="1:11" ht="24" customHeight="1" x14ac:dyDescent="0.35">
      <c r="A64" s="73" t="s">
        <v>17</v>
      </c>
      <c r="B64" s="21" t="s">
        <v>70</v>
      </c>
      <c r="C64" s="21" t="s">
        <v>45</v>
      </c>
      <c r="D64" s="22">
        <v>7.8</v>
      </c>
      <c r="E64" s="21" t="s">
        <v>65</v>
      </c>
      <c r="F64" s="51"/>
      <c r="G64" s="24">
        <f>Table3[[#This Row],[Price ]]*Table3[[#This Row],[ORDER QUANTITY]]</f>
        <v>0</v>
      </c>
      <c r="H64" s="4"/>
      <c r="I64" s="4"/>
      <c r="K64" s="19"/>
    </row>
    <row r="65" spans="1:11" ht="24" customHeight="1" x14ac:dyDescent="0.35">
      <c r="A65" s="73" t="s">
        <v>18</v>
      </c>
      <c r="B65" s="21" t="s">
        <v>70</v>
      </c>
      <c r="C65" s="21" t="s">
        <v>45</v>
      </c>
      <c r="D65" s="22">
        <v>9.6</v>
      </c>
      <c r="E65" s="21" t="s">
        <v>65</v>
      </c>
      <c r="F65" s="51"/>
      <c r="G65" s="24">
        <f>Table3[[#This Row],[Price ]]*Table3[[#This Row],[ORDER QUANTITY]]</f>
        <v>0</v>
      </c>
      <c r="H65" s="4"/>
      <c r="I65" s="4"/>
      <c r="K65" s="19"/>
    </row>
    <row r="66" spans="1:11" ht="24" customHeight="1" x14ac:dyDescent="0.35">
      <c r="A66" s="73" t="s">
        <v>19</v>
      </c>
      <c r="B66" s="21" t="s">
        <v>70</v>
      </c>
      <c r="C66" s="21" t="s">
        <v>47</v>
      </c>
      <c r="D66" s="22">
        <v>9</v>
      </c>
      <c r="E66" s="21" t="s">
        <v>65</v>
      </c>
      <c r="F66" s="51"/>
      <c r="G66" s="24">
        <f>Table3[[#This Row],[Price ]]*Table3[[#This Row],[ORDER QUANTITY]]</f>
        <v>0</v>
      </c>
      <c r="H66" s="4"/>
      <c r="I66" s="4"/>
      <c r="K66" s="19"/>
    </row>
    <row r="67" spans="1:11" ht="24" customHeight="1" x14ac:dyDescent="0.35">
      <c r="A67" s="73" t="s">
        <v>20</v>
      </c>
      <c r="B67" s="21" t="s">
        <v>70</v>
      </c>
      <c r="C67" s="21" t="s">
        <v>47</v>
      </c>
      <c r="D67" s="22">
        <v>9</v>
      </c>
      <c r="E67" s="21" t="s">
        <v>65</v>
      </c>
      <c r="F67" s="51"/>
      <c r="G67" s="24">
        <f>Table3[[#This Row],[Price ]]*Table3[[#This Row],[ORDER QUANTITY]]</f>
        <v>0</v>
      </c>
      <c r="H67" s="4"/>
      <c r="I67" s="4"/>
      <c r="K67" s="19"/>
    </row>
    <row r="68" spans="1:11" ht="24" customHeight="1" x14ac:dyDescent="0.35">
      <c r="A68" s="73" t="s">
        <v>21</v>
      </c>
      <c r="B68" s="21" t="s">
        <v>70</v>
      </c>
      <c r="C68" s="21" t="s">
        <v>45</v>
      </c>
      <c r="D68" s="22">
        <v>9.5879999999999992</v>
      </c>
      <c r="E68" s="21" t="s">
        <v>65</v>
      </c>
      <c r="F68" s="51"/>
      <c r="G68" s="24">
        <f>Table3[[#This Row],[Price ]]*Table3[[#This Row],[ORDER QUANTITY]]</f>
        <v>0</v>
      </c>
      <c r="H68" s="4"/>
      <c r="I68" s="4"/>
      <c r="K68" s="19"/>
    </row>
    <row r="69" spans="1:11" ht="24" customHeight="1" x14ac:dyDescent="0.35">
      <c r="A69" s="73" t="s">
        <v>22</v>
      </c>
      <c r="B69" s="21" t="s">
        <v>70</v>
      </c>
      <c r="C69" s="21" t="s">
        <v>46</v>
      </c>
      <c r="D69" s="22">
        <v>14.399999999999999</v>
      </c>
      <c r="E69" s="21" t="s">
        <v>65</v>
      </c>
      <c r="F69" s="51"/>
      <c r="G69" s="24">
        <f>Table3[[#This Row],[Price ]]*Table3[[#This Row],[ORDER QUANTITY]]</f>
        <v>0</v>
      </c>
      <c r="H69" s="4"/>
      <c r="I69" s="4"/>
      <c r="K69" s="19"/>
    </row>
    <row r="70" spans="1:11" ht="24" customHeight="1" x14ac:dyDescent="0.35">
      <c r="A70" s="73" t="s">
        <v>152</v>
      </c>
      <c r="B70" s="21" t="s">
        <v>70</v>
      </c>
      <c r="C70" s="21" t="s">
        <v>153</v>
      </c>
      <c r="D70" s="22">
        <v>6.99</v>
      </c>
      <c r="E70" s="21" t="s">
        <v>65</v>
      </c>
      <c r="F70" s="51"/>
      <c r="G70" s="24">
        <f>Table3[[#This Row],[Price ]]*Table3[[#This Row],[ORDER QUANTITY]]</f>
        <v>0</v>
      </c>
      <c r="H70" s="4"/>
      <c r="I70" s="4"/>
      <c r="K70" s="19"/>
    </row>
    <row r="71" spans="1:11" ht="24" customHeight="1" x14ac:dyDescent="0.35">
      <c r="A71" s="73" t="s">
        <v>156</v>
      </c>
      <c r="B71" s="21" t="s">
        <v>70</v>
      </c>
      <c r="C71" s="21" t="s">
        <v>51</v>
      </c>
      <c r="D71" s="22">
        <v>7.99</v>
      </c>
      <c r="E71" s="21" t="s">
        <v>65</v>
      </c>
      <c r="F71" s="51"/>
      <c r="G71" s="24">
        <f>Table3[[#This Row],[Price ]]*Table3[[#This Row],[ORDER QUANTITY]]</f>
        <v>0</v>
      </c>
      <c r="H71" s="4"/>
      <c r="I71" s="4"/>
      <c r="K71" s="19"/>
    </row>
    <row r="72" spans="1:11" ht="24" customHeight="1" x14ac:dyDescent="0.35">
      <c r="A72" s="73" t="s">
        <v>189</v>
      </c>
      <c r="B72" s="21" t="s">
        <v>70</v>
      </c>
      <c r="C72" s="21" t="s">
        <v>48</v>
      </c>
      <c r="D72" s="22">
        <v>14.99</v>
      </c>
      <c r="E72" s="21" t="s">
        <v>65</v>
      </c>
      <c r="F72" s="51"/>
      <c r="G72" s="24">
        <f>Table3[[#This Row],[Price ]]*Table3[[#This Row],[ORDER QUANTITY]]</f>
        <v>0</v>
      </c>
      <c r="H72" s="4"/>
      <c r="I72" s="4"/>
      <c r="K72" s="19"/>
    </row>
    <row r="73" spans="1:11" ht="24" customHeight="1" x14ac:dyDescent="0.35">
      <c r="A73" s="73" t="s">
        <v>190</v>
      </c>
      <c r="B73" s="21" t="s">
        <v>70</v>
      </c>
      <c r="C73" s="21" t="s">
        <v>45</v>
      </c>
      <c r="D73" s="22">
        <v>12</v>
      </c>
      <c r="E73" s="21" t="s">
        <v>65</v>
      </c>
      <c r="F73" s="51"/>
      <c r="G73" s="24">
        <f>Table3[[#This Row],[Price ]]*Table3[[#This Row],[ORDER QUANTITY]]</f>
        <v>0</v>
      </c>
      <c r="H73" s="4"/>
      <c r="I73" s="4"/>
      <c r="K73" s="19"/>
    </row>
    <row r="74" spans="1:11" ht="24" customHeight="1" x14ac:dyDescent="0.35">
      <c r="A74" s="73" t="s">
        <v>157</v>
      </c>
      <c r="B74" s="21" t="s">
        <v>70</v>
      </c>
      <c r="C74" s="21" t="s">
        <v>47</v>
      </c>
      <c r="D74" s="22">
        <v>8.99</v>
      </c>
      <c r="E74" s="21" t="s">
        <v>65</v>
      </c>
      <c r="F74" s="51"/>
      <c r="G74" s="24">
        <f>Table3[[#This Row],[Price ]]*Table3[[#This Row],[ORDER QUANTITY]]</f>
        <v>0</v>
      </c>
      <c r="H74" s="4"/>
      <c r="I74" s="4"/>
      <c r="K74" s="19"/>
    </row>
    <row r="75" spans="1:11" ht="24" customHeight="1" x14ac:dyDescent="0.35">
      <c r="A75" s="73" t="s">
        <v>191</v>
      </c>
      <c r="B75" s="21" t="s">
        <v>70</v>
      </c>
      <c r="C75" s="21" t="s">
        <v>154</v>
      </c>
      <c r="D75" s="22">
        <v>18</v>
      </c>
      <c r="E75" s="21" t="s">
        <v>65</v>
      </c>
      <c r="F75" s="51"/>
      <c r="G75" s="24">
        <f>Table3[[#This Row],[Price ]]*Table3[[#This Row],[ORDER QUANTITY]]</f>
        <v>0</v>
      </c>
      <c r="H75" s="4"/>
      <c r="I75" s="4"/>
      <c r="K75" s="19"/>
    </row>
    <row r="76" spans="1:11" ht="24" customHeight="1" x14ac:dyDescent="0.35">
      <c r="A76" s="73" t="s">
        <v>192</v>
      </c>
      <c r="B76" s="21" t="s">
        <v>70</v>
      </c>
      <c r="C76" s="21" t="s">
        <v>154</v>
      </c>
      <c r="D76" s="22">
        <v>21</v>
      </c>
      <c r="E76" s="21" t="s">
        <v>65</v>
      </c>
      <c r="F76" s="51"/>
      <c r="G76" s="24">
        <f>Table3[[#This Row],[Price ]]*Table3[[#This Row],[ORDER QUANTITY]]</f>
        <v>0</v>
      </c>
      <c r="H76" s="4"/>
      <c r="I76" s="4"/>
      <c r="K76" s="19"/>
    </row>
    <row r="77" spans="1:11" ht="24" customHeight="1" x14ac:dyDescent="0.35">
      <c r="A77" s="73" t="s">
        <v>78</v>
      </c>
      <c r="B77" s="21" t="s">
        <v>70</v>
      </c>
      <c r="C77" s="21" t="s">
        <v>49</v>
      </c>
      <c r="D77" s="22">
        <v>26.4</v>
      </c>
      <c r="E77" s="21" t="s">
        <v>65</v>
      </c>
      <c r="F77" s="51"/>
      <c r="G77" s="24">
        <f>Table3[[#This Row],[Price ]]*Table3[[#This Row],[ORDER QUANTITY]]</f>
        <v>0</v>
      </c>
      <c r="H77" s="4"/>
      <c r="I77" s="4"/>
      <c r="K77" s="19"/>
    </row>
    <row r="78" spans="1:11" ht="24" customHeight="1" x14ac:dyDescent="0.35">
      <c r="A78" s="73" t="s">
        <v>23</v>
      </c>
      <c r="B78" s="21" t="s">
        <v>70</v>
      </c>
      <c r="C78" s="21" t="s">
        <v>49</v>
      </c>
      <c r="D78" s="22">
        <v>14.399999999999999</v>
      </c>
      <c r="E78" s="21" t="s">
        <v>65</v>
      </c>
      <c r="F78" s="51"/>
      <c r="G78" s="24">
        <f>Table3[[#This Row],[Price ]]*Table3[[#This Row],[ORDER QUANTITY]]</f>
        <v>0</v>
      </c>
      <c r="H78" s="4"/>
      <c r="I78" s="4"/>
      <c r="K78" s="19"/>
    </row>
    <row r="79" spans="1:11" ht="24" customHeight="1" x14ac:dyDescent="0.35">
      <c r="A79" s="73" t="s">
        <v>24</v>
      </c>
      <c r="B79" s="21" t="s">
        <v>70</v>
      </c>
      <c r="C79" s="21" t="s">
        <v>49</v>
      </c>
      <c r="D79" s="22">
        <v>24</v>
      </c>
      <c r="E79" s="21" t="s">
        <v>65</v>
      </c>
      <c r="F79" s="51"/>
      <c r="G79" s="24">
        <f>Table3[[#This Row],[Price ]]*Table3[[#This Row],[ORDER QUANTITY]]</f>
        <v>0</v>
      </c>
      <c r="H79" s="4"/>
      <c r="I79" s="4"/>
      <c r="K79" s="19"/>
    </row>
    <row r="80" spans="1:11" ht="24" customHeight="1" x14ac:dyDescent="0.35">
      <c r="A80" s="73" t="s">
        <v>75</v>
      </c>
      <c r="B80" s="21" t="s">
        <v>70</v>
      </c>
      <c r="C80" s="21" t="s">
        <v>77</v>
      </c>
      <c r="D80" s="22">
        <v>6.54</v>
      </c>
      <c r="E80" s="21" t="s">
        <v>65</v>
      </c>
      <c r="F80" s="51"/>
      <c r="G80" s="24">
        <f>Table3[[#This Row],[Price ]]*Table3[[#This Row],[ORDER QUANTITY]]</f>
        <v>0</v>
      </c>
      <c r="H80" s="4"/>
      <c r="I80" s="4"/>
      <c r="K80" s="19"/>
    </row>
    <row r="81" spans="1:11" ht="24" customHeight="1" x14ac:dyDescent="0.35">
      <c r="A81" s="73" t="s">
        <v>76</v>
      </c>
      <c r="B81" s="21" t="s">
        <v>70</v>
      </c>
      <c r="C81" s="21" t="s">
        <v>45</v>
      </c>
      <c r="D81" s="22">
        <v>13.068</v>
      </c>
      <c r="E81" s="21" t="s">
        <v>65</v>
      </c>
      <c r="F81" s="51"/>
      <c r="G81" s="24">
        <f>Table3[[#This Row],[Price ]]*Table3[[#This Row],[ORDER QUANTITY]]</f>
        <v>0</v>
      </c>
      <c r="H81" s="4"/>
      <c r="I81" s="4"/>
      <c r="K81" s="19"/>
    </row>
    <row r="82" spans="1:11" ht="24" customHeight="1" x14ac:dyDescent="0.35">
      <c r="A82" s="73" t="s">
        <v>25</v>
      </c>
      <c r="B82" s="21" t="s">
        <v>70</v>
      </c>
      <c r="C82" s="21" t="s">
        <v>45</v>
      </c>
      <c r="D82" s="22">
        <v>9</v>
      </c>
      <c r="E82" s="21" t="s">
        <v>65</v>
      </c>
      <c r="F82" s="51"/>
      <c r="G82" s="24">
        <f>Table3[[#This Row],[Price ]]*Table3[[#This Row],[ORDER QUANTITY]]</f>
        <v>0</v>
      </c>
      <c r="H82" s="4"/>
      <c r="I82" s="4"/>
      <c r="K82" s="19"/>
    </row>
    <row r="83" spans="1:11" ht="24" customHeight="1" x14ac:dyDescent="0.35">
      <c r="A83" s="73" t="s">
        <v>26</v>
      </c>
      <c r="B83" s="21" t="s">
        <v>70</v>
      </c>
      <c r="C83" s="21" t="s">
        <v>45</v>
      </c>
      <c r="D83" s="22">
        <v>9</v>
      </c>
      <c r="E83" s="21" t="s">
        <v>65</v>
      </c>
      <c r="F83" s="51"/>
      <c r="G83" s="24">
        <f>Table3[[#This Row],[Price ]]*Table3[[#This Row],[ORDER QUANTITY]]</f>
        <v>0</v>
      </c>
      <c r="H83" s="4"/>
      <c r="I83" s="4"/>
      <c r="K83" s="19"/>
    </row>
    <row r="84" spans="1:11" ht="24" customHeight="1" x14ac:dyDescent="0.3">
      <c r="A84" s="21"/>
      <c r="B84" s="21"/>
      <c r="C84" s="21"/>
      <c r="D84" s="24"/>
      <c r="E84" s="21"/>
      <c r="F84" s="47"/>
      <c r="G84" s="21"/>
      <c r="H84" s="4"/>
      <c r="I84" s="4"/>
    </row>
    <row r="85" spans="1:11" ht="24" customHeight="1" thickBot="1" x14ac:dyDescent="0.35">
      <c r="A85" s="21"/>
      <c r="B85" s="21"/>
      <c r="C85" s="21"/>
      <c r="D85" s="24"/>
      <c r="E85" s="21"/>
      <c r="F85" s="47"/>
      <c r="G85" s="39">
        <f>SUBTOTAL(109,G61:G84)</f>
        <v>0</v>
      </c>
      <c r="H85" s="4"/>
      <c r="I85" s="4"/>
    </row>
    <row r="86" spans="1:11" ht="24" customHeight="1" x14ac:dyDescent="0.3">
      <c r="A86" s="21"/>
      <c r="B86" s="21"/>
      <c r="C86" s="21"/>
      <c r="D86" s="24"/>
      <c r="E86" s="21"/>
      <c r="F86" s="47"/>
      <c r="G86" s="21"/>
      <c r="H86" s="4"/>
      <c r="I86" s="4"/>
    </row>
    <row r="87" spans="1:11" ht="24" customHeight="1" x14ac:dyDescent="0.3">
      <c r="A87" s="32"/>
      <c r="B87" s="21"/>
      <c r="C87" s="21"/>
      <c r="D87" s="24"/>
      <c r="E87" s="21"/>
      <c r="F87" s="47"/>
      <c r="G87" s="21"/>
      <c r="H87" s="4"/>
      <c r="I87" s="4"/>
    </row>
    <row r="88" spans="1:11" ht="24" customHeight="1" thickBot="1" x14ac:dyDescent="0.35">
      <c r="A88" s="45" t="s">
        <v>27</v>
      </c>
      <c r="B88" s="29" t="s">
        <v>70</v>
      </c>
      <c r="C88" s="30" t="s">
        <v>39</v>
      </c>
      <c r="D88" s="31" t="s">
        <v>61</v>
      </c>
      <c r="E88" s="29" t="s">
        <v>62</v>
      </c>
      <c r="F88" s="53" t="s">
        <v>66</v>
      </c>
      <c r="G88" s="36" t="s">
        <v>67</v>
      </c>
      <c r="H88" s="4"/>
      <c r="I88" s="4"/>
    </row>
    <row r="89" spans="1:11" ht="24" customHeight="1" thickTop="1" x14ac:dyDescent="0.35">
      <c r="A89" s="73" t="s">
        <v>28</v>
      </c>
      <c r="B89" s="21" t="s">
        <v>70</v>
      </c>
      <c r="C89" s="21" t="s">
        <v>42</v>
      </c>
      <c r="D89" s="22">
        <v>10</v>
      </c>
      <c r="E89" s="21" t="s">
        <v>65</v>
      </c>
      <c r="F89" s="54"/>
      <c r="G89" s="23">
        <f>Table4[[#This Row],[Price ]]*Table4[[#This Row],[ORDER QUANTITY]]</f>
        <v>0</v>
      </c>
      <c r="H89" s="4"/>
      <c r="I89" s="4"/>
      <c r="K89" s="19"/>
    </row>
    <row r="90" spans="1:11" ht="24" customHeight="1" x14ac:dyDescent="0.35">
      <c r="A90" s="73" t="s">
        <v>29</v>
      </c>
      <c r="B90" s="21" t="s">
        <v>70</v>
      </c>
      <c r="C90" s="21" t="s">
        <v>50</v>
      </c>
      <c r="D90" s="22">
        <v>9.5879999999999992</v>
      </c>
      <c r="E90" s="21" t="s">
        <v>65</v>
      </c>
      <c r="F90" s="54"/>
      <c r="G90" s="37">
        <f>Table4[[#This Row],[Price ]]*Table4[[#This Row],[ORDER QUANTITY]]</f>
        <v>0</v>
      </c>
      <c r="H90" s="4"/>
      <c r="I90" s="4"/>
      <c r="K90" s="19"/>
    </row>
    <row r="91" spans="1:11" ht="24" customHeight="1" x14ac:dyDescent="0.35">
      <c r="A91" s="73" t="s">
        <v>38</v>
      </c>
      <c r="B91" s="21" t="s">
        <v>70</v>
      </c>
      <c r="C91" s="21" t="s">
        <v>45</v>
      </c>
      <c r="D91" s="22">
        <v>12</v>
      </c>
      <c r="E91" s="21" t="s">
        <v>65</v>
      </c>
      <c r="F91" s="54"/>
      <c r="G91" s="37">
        <f>Table4[[#This Row],[Price ]]*Table4[[#This Row],[ORDER QUANTITY]]</f>
        <v>0</v>
      </c>
      <c r="H91" s="4"/>
      <c r="I91" s="4"/>
      <c r="K91" s="19"/>
    </row>
    <row r="92" spans="1:11" ht="24" customHeight="1" x14ac:dyDescent="0.35">
      <c r="A92" s="73" t="s">
        <v>30</v>
      </c>
      <c r="B92" s="21" t="s">
        <v>70</v>
      </c>
      <c r="C92" s="21" t="s">
        <v>52</v>
      </c>
      <c r="D92" s="22">
        <v>12</v>
      </c>
      <c r="E92" s="21" t="s">
        <v>65</v>
      </c>
      <c r="F92" s="54"/>
      <c r="G92" s="37">
        <f>Table4[[#This Row],[Price ]]*Table4[[#This Row],[ORDER QUANTITY]]</f>
        <v>0</v>
      </c>
      <c r="H92" s="4"/>
      <c r="I92" s="4"/>
      <c r="K92" s="19"/>
    </row>
    <row r="93" spans="1:11" ht="24" customHeight="1" x14ac:dyDescent="0.35">
      <c r="A93" s="73" t="s">
        <v>31</v>
      </c>
      <c r="B93" s="21" t="s">
        <v>70</v>
      </c>
      <c r="C93" s="21" t="s">
        <v>53</v>
      </c>
      <c r="D93" s="22">
        <v>30</v>
      </c>
      <c r="E93" s="21" t="s">
        <v>65</v>
      </c>
      <c r="F93" s="54"/>
      <c r="G93" s="37">
        <f>Table4[[#This Row],[Price ]]*Table4[[#This Row],[ORDER QUANTITY]]</f>
        <v>0</v>
      </c>
      <c r="H93" s="4"/>
      <c r="I93" s="4"/>
      <c r="K93" s="19"/>
    </row>
    <row r="94" spans="1:11" ht="24" customHeight="1" x14ac:dyDescent="0.35">
      <c r="A94" s="73" t="s">
        <v>32</v>
      </c>
      <c r="B94" s="21" t="s">
        <v>70</v>
      </c>
      <c r="C94" s="21" t="s">
        <v>54</v>
      </c>
      <c r="D94" s="22">
        <v>35</v>
      </c>
      <c r="E94" s="21" t="s">
        <v>65</v>
      </c>
      <c r="F94" s="54"/>
      <c r="G94" s="37">
        <f>Table4[[#This Row],[Price ]]*Table4[[#This Row],[ORDER QUANTITY]]</f>
        <v>0</v>
      </c>
      <c r="H94" s="4"/>
      <c r="I94" s="4"/>
      <c r="K94" s="19"/>
    </row>
    <row r="95" spans="1:11" ht="24" customHeight="1" x14ac:dyDescent="0.35">
      <c r="A95" s="73" t="s">
        <v>193</v>
      </c>
      <c r="B95" s="21" t="s">
        <v>70</v>
      </c>
      <c r="C95" s="21" t="s">
        <v>194</v>
      </c>
      <c r="D95" s="22">
        <v>30</v>
      </c>
      <c r="E95" s="21" t="s">
        <v>65</v>
      </c>
      <c r="F95" s="54"/>
      <c r="G95" s="37">
        <f>Table4[[#This Row],[Price ]]*Table4[[#This Row],[ORDER QUANTITY]]</f>
        <v>0</v>
      </c>
      <c r="H95" s="4"/>
      <c r="I95" s="4"/>
      <c r="K95" s="19"/>
    </row>
    <row r="96" spans="1:11" ht="24" customHeight="1" x14ac:dyDescent="0.35">
      <c r="A96" s="73" t="s">
        <v>33</v>
      </c>
      <c r="B96" s="21" t="s">
        <v>70</v>
      </c>
      <c r="C96" s="21" t="s">
        <v>102</v>
      </c>
      <c r="D96" s="22">
        <v>11</v>
      </c>
      <c r="E96" s="21" t="s">
        <v>65</v>
      </c>
      <c r="F96" s="54"/>
      <c r="G96" s="37">
        <f>Table4[[#This Row],[Price ]]*Table4[[#This Row],[ORDER QUANTITY]]</f>
        <v>0</v>
      </c>
      <c r="H96" s="4"/>
      <c r="I96" s="4"/>
      <c r="K96" s="19"/>
    </row>
    <row r="97" spans="1:11" ht="24" customHeight="1" x14ac:dyDescent="0.35">
      <c r="A97" s="73" t="s">
        <v>34</v>
      </c>
      <c r="B97" s="21" t="s">
        <v>70</v>
      </c>
      <c r="C97" s="21" t="s">
        <v>55</v>
      </c>
      <c r="D97" s="22">
        <v>11.988</v>
      </c>
      <c r="E97" s="21" t="s">
        <v>65</v>
      </c>
      <c r="F97" s="54"/>
      <c r="G97" s="37">
        <f>Table4[[#This Row],[Price ]]*Table4[[#This Row],[ORDER QUANTITY]]</f>
        <v>0</v>
      </c>
      <c r="H97" s="4"/>
      <c r="I97" s="4"/>
      <c r="K97" s="19"/>
    </row>
    <row r="98" spans="1:11" ht="24" customHeight="1" x14ac:dyDescent="0.35">
      <c r="A98" s="73" t="s">
        <v>35</v>
      </c>
      <c r="B98" s="21" t="s">
        <v>70</v>
      </c>
      <c r="C98" s="21" t="s">
        <v>55</v>
      </c>
      <c r="D98" s="22">
        <v>14.399999999999999</v>
      </c>
      <c r="E98" s="21" t="s">
        <v>65</v>
      </c>
      <c r="F98" s="54"/>
      <c r="G98" s="37">
        <f>Table4[[#This Row],[Price ]]*Table4[[#This Row],[ORDER QUANTITY]]</f>
        <v>0</v>
      </c>
      <c r="H98" s="4"/>
      <c r="I98" s="4"/>
      <c r="K98" s="19"/>
    </row>
    <row r="99" spans="1:11" ht="24" customHeight="1" x14ac:dyDescent="0.35">
      <c r="A99" s="73" t="s">
        <v>36</v>
      </c>
      <c r="B99" s="21" t="s">
        <v>70</v>
      </c>
      <c r="C99" s="21" t="s">
        <v>46</v>
      </c>
      <c r="D99" s="22">
        <v>14.399999999999999</v>
      </c>
      <c r="E99" s="21" t="s">
        <v>65</v>
      </c>
      <c r="F99" s="54"/>
      <c r="G99" s="37">
        <f>Table4[[#This Row],[Price ]]*Table4[[#This Row],[ORDER QUANTITY]]</f>
        <v>0</v>
      </c>
      <c r="H99" s="4"/>
      <c r="I99" s="4"/>
      <c r="K99" s="19"/>
    </row>
    <row r="100" spans="1:11" ht="24" customHeight="1" x14ac:dyDescent="0.35">
      <c r="A100" s="73" t="s">
        <v>37</v>
      </c>
      <c r="B100" s="21" t="s">
        <v>70</v>
      </c>
      <c r="C100" s="21" t="s">
        <v>46</v>
      </c>
      <c r="D100" s="22">
        <v>9.6</v>
      </c>
      <c r="E100" s="21" t="s">
        <v>65</v>
      </c>
      <c r="F100" s="54"/>
      <c r="G100" s="37">
        <f>Table4[[#This Row],[Price ]]*Table4[[#This Row],[ORDER QUANTITY]]</f>
        <v>0</v>
      </c>
      <c r="H100" s="4"/>
      <c r="I100" s="4"/>
      <c r="K100" s="19"/>
    </row>
    <row r="101" spans="1:11" ht="24" customHeight="1" x14ac:dyDescent="0.35">
      <c r="A101" s="73" t="s">
        <v>110</v>
      </c>
      <c r="B101" s="21" t="s">
        <v>70</v>
      </c>
      <c r="C101" s="21" t="s">
        <v>111</v>
      </c>
      <c r="D101" s="24">
        <v>5.5</v>
      </c>
      <c r="E101" s="21" t="s">
        <v>65</v>
      </c>
      <c r="F101" s="57"/>
      <c r="G101" s="37">
        <f>Table4[[#This Row],[Price ]]*Table4[[#This Row],[ORDER QUANTITY]]</f>
        <v>0</v>
      </c>
      <c r="H101" s="4"/>
      <c r="I101" s="4"/>
    </row>
    <row r="102" spans="1:11" ht="24" customHeight="1" x14ac:dyDescent="0.3">
      <c r="A102" s="21"/>
      <c r="B102" s="21"/>
      <c r="C102" s="21"/>
      <c r="D102" s="24"/>
      <c r="E102" s="21"/>
      <c r="F102" s="58"/>
      <c r="G102" s="25">
        <f>SUBTOTAL(109,G89:G101)</f>
        <v>0</v>
      </c>
      <c r="H102" s="4"/>
      <c r="I102" s="4"/>
    </row>
    <row r="103" spans="1:11" ht="24" customHeight="1" x14ac:dyDescent="0.3">
      <c r="A103" s="21"/>
      <c r="B103" s="21"/>
      <c r="C103" s="21"/>
      <c r="D103" s="24"/>
      <c r="E103" s="21"/>
      <c r="F103" s="47"/>
      <c r="G103" s="21"/>
      <c r="H103" s="4"/>
      <c r="I103" s="4"/>
    </row>
    <row r="104" spans="1:11" ht="24" customHeight="1" x14ac:dyDescent="0.3">
      <c r="A104" s="21"/>
      <c r="B104" s="21"/>
      <c r="C104" s="21"/>
      <c r="D104" s="24"/>
      <c r="E104" s="21"/>
      <c r="F104" s="47"/>
      <c r="G104" s="21"/>
      <c r="H104" s="4"/>
      <c r="I104" s="4"/>
    </row>
    <row r="105" spans="1:11" ht="24" customHeight="1" thickBot="1" x14ac:dyDescent="0.35">
      <c r="A105" s="45" t="s">
        <v>114</v>
      </c>
      <c r="B105" s="29" t="s">
        <v>70</v>
      </c>
      <c r="C105" s="30" t="s">
        <v>39</v>
      </c>
      <c r="D105" s="31" t="s">
        <v>61</v>
      </c>
      <c r="E105" s="29" t="s">
        <v>62</v>
      </c>
      <c r="F105" s="52" t="s">
        <v>66</v>
      </c>
      <c r="G105" s="36" t="s">
        <v>67</v>
      </c>
      <c r="H105" s="4"/>
      <c r="I105" s="4"/>
    </row>
    <row r="106" spans="1:11" ht="24" customHeight="1" thickTop="1" x14ac:dyDescent="0.35">
      <c r="A106" s="73" t="s">
        <v>203</v>
      </c>
      <c r="B106" s="21" t="s">
        <v>115</v>
      </c>
      <c r="C106" s="21" t="s">
        <v>204</v>
      </c>
      <c r="D106" s="85">
        <v>12</v>
      </c>
      <c r="E106" s="21" t="s">
        <v>65</v>
      </c>
      <c r="F106" s="51"/>
      <c r="G106" s="24">
        <f>Table42[[#This Row],[ORDER QUANTITY]]*Table42[[#This Row],[Price ]]</f>
        <v>0</v>
      </c>
      <c r="H106" s="4"/>
      <c r="I106" s="4"/>
    </row>
    <row r="107" spans="1:11" ht="24" customHeight="1" x14ac:dyDescent="0.35">
      <c r="A107" s="73" t="s">
        <v>202</v>
      </c>
      <c r="B107" s="21" t="s">
        <v>115</v>
      </c>
      <c r="C107" s="21" t="s">
        <v>204</v>
      </c>
      <c r="D107" s="86">
        <v>14</v>
      </c>
      <c r="E107" s="21" t="s">
        <v>65</v>
      </c>
      <c r="F107" s="51"/>
      <c r="G107" s="24">
        <f>Table42[[#This Row],[ORDER QUANTITY]]*Table42[[#This Row],[Price ]]</f>
        <v>0</v>
      </c>
      <c r="H107" s="4"/>
      <c r="I107" s="4"/>
    </row>
    <row r="108" spans="1:11" ht="24" customHeight="1" x14ac:dyDescent="0.35">
      <c r="A108" s="73" t="s">
        <v>117</v>
      </c>
      <c r="B108" s="21" t="s">
        <v>115</v>
      </c>
      <c r="C108" s="21" t="s">
        <v>116</v>
      </c>
      <c r="D108" s="22">
        <v>30</v>
      </c>
      <c r="E108" s="21" t="s">
        <v>65</v>
      </c>
      <c r="F108" s="51"/>
      <c r="G108" s="24">
        <f>Table42[[#This Row],[ORDER QUANTITY]]*Table42[[#This Row],[Price ]]</f>
        <v>0</v>
      </c>
      <c r="H108" s="4"/>
      <c r="I108" s="4"/>
    </row>
    <row r="109" spans="1:11" ht="24" customHeight="1" x14ac:dyDescent="0.35">
      <c r="A109" s="73" t="s">
        <v>118</v>
      </c>
      <c r="B109" s="21" t="s">
        <v>115</v>
      </c>
      <c r="C109" s="21" t="s">
        <v>119</v>
      </c>
      <c r="D109" s="22">
        <v>36</v>
      </c>
      <c r="E109" s="21" t="s">
        <v>65</v>
      </c>
      <c r="F109" s="51"/>
      <c r="G109" s="24">
        <f>Table42[[#This Row],[ORDER QUANTITY]]*Table42[[#This Row],[Price ]]</f>
        <v>0</v>
      </c>
      <c r="H109" s="4"/>
      <c r="I109" s="4"/>
    </row>
    <row r="110" spans="1:11" ht="24" customHeight="1" x14ac:dyDescent="0.35">
      <c r="A110" s="73" t="s">
        <v>120</v>
      </c>
      <c r="B110" s="21" t="s">
        <v>115</v>
      </c>
      <c r="C110" s="21" t="s">
        <v>121</v>
      </c>
      <c r="D110" s="22">
        <v>25</v>
      </c>
      <c r="E110" s="21" t="s">
        <v>65</v>
      </c>
      <c r="F110" s="51"/>
      <c r="G110" s="24">
        <f>Table42[[#This Row],[ORDER QUANTITY]]*Table42[[#This Row],[Price ]]</f>
        <v>0</v>
      </c>
      <c r="H110" s="4"/>
      <c r="I110" s="4"/>
    </row>
    <row r="111" spans="1:11" ht="24" customHeight="1" x14ac:dyDescent="0.35">
      <c r="A111" s="73" t="s">
        <v>122</v>
      </c>
      <c r="B111" s="21" t="s">
        <v>115</v>
      </c>
      <c r="C111" s="21" t="s">
        <v>123</v>
      </c>
      <c r="D111" s="22">
        <v>35</v>
      </c>
      <c r="E111" s="21" t="s">
        <v>65</v>
      </c>
      <c r="F111" s="51"/>
      <c r="G111" s="24">
        <f>Table42[[#This Row],[ORDER QUANTITY]]*Table42[[#This Row],[Price ]]</f>
        <v>0</v>
      </c>
      <c r="H111" s="4"/>
      <c r="I111" s="4"/>
    </row>
    <row r="112" spans="1:11" ht="24" customHeight="1" x14ac:dyDescent="0.35">
      <c r="A112" s="73" t="s">
        <v>124</v>
      </c>
      <c r="B112" s="21" t="s">
        <v>115</v>
      </c>
      <c r="C112" s="21" t="s">
        <v>116</v>
      </c>
      <c r="D112" s="22">
        <v>35</v>
      </c>
      <c r="E112" s="21" t="s">
        <v>65</v>
      </c>
      <c r="F112" s="51"/>
      <c r="G112" s="24">
        <f>Table42[[#This Row],[ORDER QUANTITY]]*Table42[[#This Row],[Price ]]</f>
        <v>0</v>
      </c>
      <c r="H112" s="4"/>
      <c r="I112" s="4"/>
    </row>
    <row r="113" spans="1:9" ht="24" customHeight="1" x14ac:dyDescent="0.35">
      <c r="A113" s="73" t="s">
        <v>158</v>
      </c>
      <c r="B113" s="21" t="s">
        <v>70</v>
      </c>
      <c r="C113" s="21" t="s">
        <v>159</v>
      </c>
      <c r="D113" s="22">
        <v>19.989999999999998</v>
      </c>
      <c r="E113" s="21" t="s">
        <v>65</v>
      </c>
      <c r="F113" s="51"/>
      <c r="G113" s="24">
        <f>Table42[[#This Row],[ORDER QUANTITY]]*Table42[[#This Row],[Price ]]</f>
        <v>0</v>
      </c>
      <c r="H113" s="4"/>
      <c r="I113" s="4"/>
    </row>
    <row r="114" spans="1:9" ht="24" customHeight="1" x14ac:dyDescent="0.35">
      <c r="A114" s="73" t="s">
        <v>160</v>
      </c>
      <c r="B114" s="21" t="s">
        <v>70</v>
      </c>
      <c r="C114" s="21" t="s">
        <v>159</v>
      </c>
      <c r="D114" s="22">
        <v>19.989999999999998</v>
      </c>
      <c r="E114" s="21" t="s">
        <v>65</v>
      </c>
      <c r="F114" s="51"/>
      <c r="G114" s="24">
        <f>Table42[[#This Row],[ORDER QUANTITY]]*Table42[[#This Row],[Price ]]</f>
        <v>0</v>
      </c>
      <c r="H114" s="4"/>
      <c r="I114" s="4"/>
    </row>
    <row r="115" spans="1:9" ht="24" customHeight="1" x14ac:dyDescent="0.35">
      <c r="A115" s="73" t="s">
        <v>161</v>
      </c>
      <c r="B115" s="21" t="s">
        <v>70</v>
      </c>
      <c r="C115" s="21" t="s">
        <v>159</v>
      </c>
      <c r="D115" s="22">
        <v>19.989999999999998</v>
      </c>
      <c r="E115" s="21" t="s">
        <v>65</v>
      </c>
      <c r="F115" s="51"/>
      <c r="G115" s="24">
        <f>Table42[[#This Row],[ORDER QUANTITY]]*Table42[[#This Row],[Price ]]</f>
        <v>0</v>
      </c>
      <c r="H115" s="4"/>
      <c r="I115" s="4"/>
    </row>
    <row r="116" spans="1:9" ht="24" customHeight="1" x14ac:dyDescent="0.35">
      <c r="A116" s="74" t="s">
        <v>162</v>
      </c>
      <c r="B116" s="1" t="s">
        <v>70</v>
      </c>
      <c r="C116" s="21" t="s">
        <v>159</v>
      </c>
      <c r="D116" s="22">
        <v>19.989999999999998</v>
      </c>
      <c r="E116" s="21" t="s">
        <v>65</v>
      </c>
      <c r="F116" s="51"/>
      <c r="G116" s="24">
        <f>Table42[[#This Row],[ORDER QUANTITY]]*Table42[[#This Row],[Price ]]</f>
        <v>0</v>
      </c>
    </row>
    <row r="117" spans="1:9" ht="24" customHeight="1" x14ac:dyDescent="0.35">
      <c r="A117" s="73" t="s">
        <v>170</v>
      </c>
      <c r="B117" s="1" t="s">
        <v>70</v>
      </c>
      <c r="C117" s="21" t="s">
        <v>179</v>
      </c>
      <c r="D117" s="22">
        <v>6.4</v>
      </c>
      <c r="E117" s="21" t="s">
        <v>65</v>
      </c>
      <c r="F117" s="51"/>
      <c r="G117" s="24">
        <f>Table42[[#This Row],[ORDER QUANTITY]]*Table42[[#This Row],[Price ]]</f>
        <v>0</v>
      </c>
    </row>
    <row r="118" spans="1:9" ht="24" customHeight="1" x14ac:dyDescent="0.35">
      <c r="A118" s="73" t="s">
        <v>171</v>
      </c>
      <c r="B118" s="1" t="s">
        <v>70</v>
      </c>
      <c r="C118" s="21" t="s">
        <v>179</v>
      </c>
      <c r="D118" s="22">
        <v>7.5</v>
      </c>
      <c r="E118" s="21" t="s">
        <v>65</v>
      </c>
      <c r="F118" s="51"/>
      <c r="G118" s="24">
        <f>Table42[[#This Row],[ORDER QUANTITY]]*Table42[[#This Row],[Price ]]</f>
        <v>0</v>
      </c>
    </row>
    <row r="119" spans="1:9" ht="24" customHeight="1" x14ac:dyDescent="0.35">
      <c r="A119" s="73" t="s">
        <v>172</v>
      </c>
      <c r="B119" s="1" t="s">
        <v>70</v>
      </c>
      <c r="C119" s="21" t="s">
        <v>179</v>
      </c>
      <c r="D119" s="22">
        <v>8.5</v>
      </c>
      <c r="E119" s="21" t="s">
        <v>65</v>
      </c>
      <c r="F119" s="51"/>
      <c r="G119" s="24">
        <f>Table42[[#This Row],[ORDER QUANTITY]]*Table42[[#This Row],[Price ]]</f>
        <v>0</v>
      </c>
    </row>
    <row r="120" spans="1:9" ht="24" customHeight="1" x14ac:dyDescent="0.35">
      <c r="A120" s="73" t="s">
        <v>173</v>
      </c>
      <c r="B120" s="1" t="s">
        <v>70</v>
      </c>
      <c r="C120" s="21" t="s">
        <v>180</v>
      </c>
      <c r="D120" s="22">
        <v>9</v>
      </c>
      <c r="E120" s="21" t="s">
        <v>65</v>
      </c>
      <c r="F120" s="51"/>
      <c r="G120" s="24">
        <f>Table42[[#This Row],[ORDER QUANTITY]]*Table42[[#This Row],[Price ]]</f>
        <v>0</v>
      </c>
    </row>
    <row r="121" spans="1:9" ht="24" customHeight="1" x14ac:dyDescent="0.35">
      <c r="A121" s="73" t="s">
        <v>174</v>
      </c>
      <c r="B121" s="1" t="s">
        <v>70</v>
      </c>
      <c r="C121" s="21" t="s">
        <v>181</v>
      </c>
      <c r="D121" s="22">
        <v>9</v>
      </c>
      <c r="E121" s="21" t="s">
        <v>65</v>
      </c>
      <c r="F121" s="51"/>
      <c r="G121" s="24">
        <f>Table42[[#This Row],[ORDER QUANTITY]]*Table42[[#This Row],[Price ]]</f>
        <v>0</v>
      </c>
    </row>
    <row r="122" spans="1:9" ht="24" customHeight="1" x14ac:dyDescent="0.35">
      <c r="A122" s="73" t="s">
        <v>182</v>
      </c>
      <c r="B122" s="1" t="s">
        <v>70</v>
      </c>
      <c r="C122" s="21" t="s">
        <v>180</v>
      </c>
      <c r="D122" s="22">
        <v>9</v>
      </c>
      <c r="E122" s="21" t="s">
        <v>65</v>
      </c>
      <c r="F122" s="51"/>
      <c r="G122" s="24">
        <f>Table42[[#This Row],[ORDER QUANTITY]]*Table42[[#This Row],[Price ]]</f>
        <v>0</v>
      </c>
    </row>
    <row r="123" spans="1:9" ht="24" customHeight="1" x14ac:dyDescent="0.35">
      <c r="A123" s="73" t="s">
        <v>183</v>
      </c>
      <c r="B123" s="1" t="s">
        <v>70</v>
      </c>
      <c r="C123" s="21" t="s">
        <v>181</v>
      </c>
      <c r="D123" s="22">
        <v>9</v>
      </c>
      <c r="E123" s="21" t="s">
        <v>65</v>
      </c>
      <c r="F123" s="51"/>
      <c r="G123" s="24">
        <f>Table42[[#This Row],[ORDER QUANTITY]]*Table42[[#This Row],[Price ]]</f>
        <v>0</v>
      </c>
    </row>
    <row r="124" spans="1:9" ht="24" customHeight="1" x14ac:dyDescent="0.35">
      <c r="A124" s="73" t="s">
        <v>175</v>
      </c>
      <c r="B124" s="1" t="s">
        <v>70</v>
      </c>
      <c r="C124" s="21" t="s">
        <v>184</v>
      </c>
      <c r="D124" s="22">
        <v>5.75</v>
      </c>
      <c r="E124" s="21" t="s">
        <v>65</v>
      </c>
      <c r="F124" s="51"/>
      <c r="G124" s="24">
        <f>Table42[[#This Row],[ORDER QUANTITY]]*Table42[[#This Row],[Price ]]</f>
        <v>0</v>
      </c>
    </row>
    <row r="125" spans="1:9" ht="24" customHeight="1" x14ac:dyDescent="0.35">
      <c r="A125" s="73" t="s">
        <v>176</v>
      </c>
      <c r="B125" s="1" t="s">
        <v>70</v>
      </c>
      <c r="C125" s="21" t="s">
        <v>184</v>
      </c>
      <c r="D125" s="22">
        <v>5.75</v>
      </c>
      <c r="E125" s="21" t="s">
        <v>65</v>
      </c>
      <c r="F125" s="51"/>
      <c r="G125" s="24">
        <f>Table42[[#This Row],[ORDER QUANTITY]]*Table42[[#This Row],[Price ]]</f>
        <v>0</v>
      </c>
    </row>
    <row r="126" spans="1:9" ht="24" customHeight="1" x14ac:dyDescent="0.35">
      <c r="A126" s="73" t="s">
        <v>177</v>
      </c>
      <c r="B126" s="1" t="s">
        <v>70</v>
      </c>
      <c r="C126" s="21" t="s">
        <v>184</v>
      </c>
      <c r="D126" s="22">
        <v>5.75</v>
      </c>
      <c r="E126" s="21" t="s">
        <v>65</v>
      </c>
      <c r="F126" s="51"/>
      <c r="G126" s="24">
        <f>Table42[[#This Row],[ORDER QUANTITY]]*Table42[[#This Row],[Price ]]</f>
        <v>0</v>
      </c>
    </row>
    <row r="127" spans="1:9" ht="24" customHeight="1" x14ac:dyDescent="0.35">
      <c r="A127" s="73" t="s">
        <v>178</v>
      </c>
      <c r="B127" s="1" t="s">
        <v>70</v>
      </c>
      <c r="C127" s="21" t="s">
        <v>185</v>
      </c>
      <c r="D127" s="22">
        <v>5.75</v>
      </c>
      <c r="E127" s="21" t="s">
        <v>65</v>
      </c>
      <c r="F127" s="51"/>
      <c r="G127" s="24">
        <f>Table42[[#This Row],[ORDER QUANTITY]]*Table42[[#This Row],[Price ]]</f>
        <v>0</v>
      </c>
    </row>
    <row r="128" spans="1:9" ht="24" customHeight="1" x14ac:dyDescent="0.3">
      <c r="A128" s="21"/>
      <c r="B128" s="21"/>
      <c r="C128" s="21"/>
      <c r="D128" s="24"/>
      <c r="E128" s="21"/>
      <c r="F128" s="58"/>
      <c r="G128" s="25">
        <f>SUBTOTAL(109,G106:G127)</f>
        <v>0</v>
      </c>
      <c r="H128" s="4"/>
      <c r="I128" s="4"/>
    </row>
    <row r="129" spans="1:9" ht="24" customHeight="1" x14ac:dyDescent="0.3">
      <c r="A129" s="21"/>
      <c r="B129" s="21"/>
      <c r="C129" s="21"/>
      <c r="D129" s="24"/>
      <c r="E129" s="21"/>
      <c r="F129" s="47"/>
      <c r="G129" s="21"/>
      <c r="H129" s="4"/>
      <c r="I129" s="4"/>
    </row>
    <row r="130" spans="1:9" ht="24" customHeight="1" x14ac:dyDescent="0.3">
      <c r="A130" s="21"/>
      <c r="B130" s="21"/>
      <c r="C130" s="21"/>
      <c r="D130" s="24"/>
      <c r="E130" s="21"/>
      <c r="F130" s="47"/>
      <c r="G130" s="21"/>
      <c r="H130" s="4"/>
      <c r="I130" s="4"/>
    </row>
    <row r="131" spans="1:9" ht="24" customHeight="1" thickBot="1" x14ac:dyDescent="0.35">
      <c r="A131" s="68" t="s">
        <v>79</v>
      </c>
      <c r="B131" s="69" t="s">
        <v>70</v>
      </c>
      <c r="C131" s="70" t="s">
        <v>39</v>
      </c>
      <c r="D131" s="71" t="s">
        <v>61</v>
      </c>
      <c r="E131" s="69" t="s">
        <v>62</v>
      </c>
      <c r="F131" s="52" t="s">
        <v>66</v>
      </c>
      <c r="G131" s="72" t="s">
        <v>67</v>
      </c>
      <c r="H131" s="4"/>
      <c r="I131" s="4"/>
    </row>
    <row r="132" spans="1:9" ht="24" customHeight="1" thickTop="1" x14ac:dyDescent="0.35">
      <c r="A132" s="75" t="s">
        <v>80</v>
      </c>
      <c r="B132" s="41" t="s">
        <v>81</v>
      </c>
      <c r="C132" s="41" t="s">
        <v>77</v>
      </c>
      <c r="D132" s="42">
        <v>8.4</v>
      </c>
      <c r="E132" s="41" t="s">
        <v>65</v>
      </c>
      <c r="F132" s="56"/>
      <c r="G132" s="64">
        <f>D132*F132</f>
        <v>0</v>
      </c>
      <c r="H132" s="4"/>
      <c r="I132" s="4"/>
    </row>
    <row r="133" spans="1:9" ht="24" customHeight="1" x14ac:dyDescent="0.35">
      <c r="A133" s="76" t="s">
        <v>82</v>
      </c>
      <c r="B133" s="43" t="s">
        <v>81</v>
      </c>
      <c r="C133" s="43" t="s">
        <v>49</v>
      </c>
      <c r="D133" s="44">
        <v>9.6</v>
      </c>
      <c r="E133" s="43" t="s">
        <v>65</v>
      </c>
      <c r="F133" s="56"/>
      <c r="G133" s="65">
        <f>D133*F133</f>
        <v>0</v>
      </c>
      <c r="H133" s="4"/>
      <c r="I133" s="4"/>
    </row>
    <row r="134" spans="1:9" ht="24" customHeight="1" x14ac:dyDescent="0.35">
      <c r="A134" s="75" t="s">
        <v>83</v>
      </c>
      <c r="B134" s="41" t="s">
        <v>81</v>
      </c>
      <c r="C134" s="41" t="s">
        <v>92</v>
      </c>
      <c r="D134" s="42">
        <v>9.8399999999999981</v>
      </c>
      <c r="E134" s="41" t="s">
        <v>65</v>
      </c>
      <c r="F134" s="56"/>
      <c r="G134" s="65">
        <f t="shared" ref="G134:G148" si="0">D134*F134</f>
        <v>0</v>
      </c>
      <c r="H134" s="4"/>
      <c r="I134" s="4"/>
    </row>
    <row r="135" spans="1:9" ht="24" customHeight="1" x14ac:dyDescent="0.35">
      <c r="A135" s="76" t="s">
        <v>84</v>
      </c>
      <c r="B135" s="43" t="s">
        <v>81</v>
      </c>
      <c r="C135" s="43" t="s">
        <v>86</v>
      </c>
      <c r="D135" s="44">
        <v>11</v>
      </c>
      <c r="E135" s="43" t="s">
        <v>65</v>
      </c>
      <c r="F135" s="56"/>
      <c r="G135" s="65">
        <f t="shared" si="0"/>
        <v>0</v>
      </c>
      <c r="H135" s="4"/>
      <c r="I135" s="4"/>
    </row>
    <row r="136" spans="1:9" ht="24" customHeight="1" x14ac:dyDescent="0.35">
      <c r="A136" s="75" t="s">
        <v>85</v>
      </c>
      <c r="B136" s="41" t="s">
        <v>81</v>
      </c>
      <c r="C136" s="41" t="s">
        <v>86</v>
      </c>
      <c r="D136" s="42">
        <v>12</v>
      </c>
      <c r="E136" s="41" t="s">
        <v>65</v>
      </c>
      <c r="F136" s="56"/>
      <c r="G136" s="65">
        <f t="shared" si="0"/>
        <v>0</v>
      </c>
      <c r="H136" s="4"/>
      <c r="I136" s="4"/>
    </row>
    <row r="137" spans="1:9" ht="24" customHeight="1" x14ac:dyDescent="0.35">
      <c r="A137" s="75" t="s">
        <v>113</v>
      </c>
      <c r="B137" s="41" t="s">
        <v>81</v>
      </c>
      <c r="C137" s="41" t="s">
        <v>112</v>
      </c>
      <c r="D137" s="42">
        <v>36</v>
      </c>
      <c r="E137" s="41" t="s">
        <v>65</v>
      </c>
      <c r="F137" s="56"/>
      <c r="G137" s="65">
        <f t="shared" si="0"/>
        <v>0</v>
      </c>
      <c r="H137" s="4"/>
      <c r="I137" s="4"/>
    </row>
    <row r="138" spans="1:9" ht="24" customHeight="1" x14ac:dyDescent="0.35">
      <c r="A138" s="75" t="s">
        <v>198</v>
      </c>
      <c r="B138" s="41" t="s">
        <v>81</v>
      </c>
      <c r="C138" s="41" t="s">
        <v>199</v>
      </c>
      <c r="D138" s="42">
        <v>5</v>
      </c>
      <c r="E138" s="41" t="s">
        <v>65</v>
      </c>
      <c r="F138" s="56"/>
      <c r="G138" s="65"/>
      <c r="H138" s="4"/>
      <c r="I138" s="4"/>
    </row>
    <row r="139" spans="1:9" ht="24" customHeight="1" x14ac:dyDescent="0.35">
      <c r="A139" s="75" t="s">
        <v>163</v>
      </c>
      <c r="B139" s="41" t="s">
        <v>81</v>
      </c>
      <c r="C139" s="41" t="s">
        <v>49</v>
      </c>
      <c r="D139" s="42">
        <v>4</v>
      </c>
      <c r="E139" s="41" t="s">
        <v>65</v>
      </c>
      <c r="F139" s="56"/>
      <c r="G139" s="65"/>
      <c r="H139" s="4"/>
      <c r="I139" s="4"/>
    </row>
    <row r="140" spans="1:9" ht="24" customHeight="1" x14ac:dyDescent="0.35">
      <c r="A140" s="76" t="s">
        <v>87</v>
      </c>
      <c r="B140" s="43" t="s">
        <v>81</v>
      </c>
      <c r="C140" s="43" t="s">
        <v>88</v>
      </c>
      <c r="D140" s="44">
        <v>12</v>
      </c>
      <c r="E140" s="43" t="s">
        <v>65</v>
      </c>
      <c r="F140" s="56"/>
      <c r="G140" s="65">
        <f t="shared" si="0"/>
        <v>0</v>
      </c>
      <c r="H140" s="4"/>
      <c r="I140" s="4"/>
    </row>
    <row r="141" spans="1:9" ht="24" customHeight="1" x14ac:dyDescent="0.35">
      <c r="A141" s="75" t="s">
        <v>89</v>
      </c>
      <c r="B141" s="41" t="s">
        <v>81</v>
      </c>
      <c r="C141" s="41" t="s">
        <v>90</v>
      </c>
      <c r="D141" s="42">
        <v>4</v>
      </c>
      <c r="E141" s="41" t="s">
        <v>65</v>
      </c>
      <c r="F141" s="56"/>
      <c r="G141" s="65">
        <f t="shared" si="0"/>
        <v>0</v>
      </c>
      <c r="H141" s="4"/>
      <c r="I141" s="4"/>
    </row>
    <row r="142" spans="1:9" ht="24" customHeight="1" x14ac:dyDescent="0.35">
      <c r="A142" s="76" t="s">
        <v>91</v>
      </c>
      <c r="B142" s="43" t="s">
        <v>81</v>
      </c>
      <c r="C142" s="43" t="s">
        <v>88</v>
      </c>
      <c r="D142" s="44">
        <v>16</v>
      </c>
      <c r="E142" s="43" t="s">
        <v>65</v>
      </c>
      <c r="F142" s="56"/>
      <c r="G142" s="65">
        <f t="shared" si="0"/>
        <v>0</v>
      </c>
      <c r="H142" s="4"/>
      <c r="I142" s="4"/>
    </row>
    <row r="143" spans="1:9" ht="24" customHeight="1" x14ac:dyDescent="0.35">
      <c r="A143" s="75" t="s">
        <v>93</v>
      </c>
      <c r="B143" s="41" t="s">
        <v>81</v>
      </c>
      <c r="C143" s="41" t="s">
        <v>94</v>
      </c>
      <c r="D143" s="42">
        <v>6</v>
      </c>
      <c r="E143" s="41" t="s">
        <v>65</v>
      </c>
      <c r="F143" s="56"/>
      <c r="G143" s="65">
        <f t="shared" si="0"/>
        <v>0</v>
      </c>
      <c r="H143" s="4"/>
      <c r="I143" s="4"/>
    </row>
    <row r="144" spans="1:9" ht="24" customHeight="1" x14ac:dyDescent="0.35">
      <c r="A144" s="75" t="s">
        <v>196</v>
      </c>
      <c r="B144" s="41" t="s">
        <v>81</v>
      </c>
      <c r="C144" s="41" t="s">
        <v>47</v>
      </c>
      <c r="D144" s="42">
        <v>3.99</v>
      </c>
      <c r="E144" s="41" t="s">
        <v>65</v>
      </c>
      <c r="F144" s="56"/>
      <c r="G144" s="65"/>
      <c r="H144" s="4"/>
      <c r="I144" s="4"/>
    </row>
    <row r="145" spans="1:9" ht="24" customHeight="1" x14ac:dyDescent="0.35">
      <c r="A145" s="75" t="s">
        <v>197</v>
      </c>
      <c r="B145" s="41" t="s">
        <v>81</v>
      </c>
      <c r="C145" s="41" t="s">
        <v>47</v>
      </c>
      <c r="D145" s="42">
        <v>4.1500000000000004</v>
      </c>
      <c r="E145" s="41" t="s">
        <v>65</v>
      </c>
      <c r="F145" s="56"/>
      <c r="G145" s="65"/>
      <c r="H145" s="4"/>
      <c r="I145" s="4"/>
    </row>
    <row r="146" spans="1:9" ht="24" customHeight="1" x14ac:dyDescent="0.35">
      <c r="A146" s="76" t="s">
        <v>125</v>
      </c>
      <c r="B146" s="43" t="s">
        <v>70</v>
      </c>
      <c r="C146" s="43" t="s">
        <v>95</v>
      </c>
      <c r="D146" s="44">
        <v>8.5</v>
      </c>
      <c r="E146" s="43" t="s">
        <v>65</v>
      </c>
      <c r="F146" s="56"/>
      <c r="G146" s="65">
        <f t="shared" si="0"/>
        <v>0</v>
      </c>
      <c r="H146" s="4"/>
      <c r="I146" s="4"/>
    </row>
    <row r="147" spans="1:9" ht="24" customHeight="1" x14ac:dyDescent="0.35">
      <c r="A147" s="75" t="s">
        <v>97</v>
      </c>
      <c r="B147" s="41" t="s">
        <v>70</v>
      </c>
      <c r="C147" s="41" t="s">
        <v>96</v>
      </c>
      <c r="D147" s="42">
        <v>7</v>
      </c>
      <c r="E147" s="41" t="s">
        <v>65</v>
      </c>
      <c r="F147" s="56"/>
      <c r="G147" s="65">
        <f t="shared" si="0"/>
        <v>0</v>
      </c>
      <c r="H147" s="4"/>
      <c r="I147" s="4"/>
    </row>
    <row r="148" spans="1:9" ht="24" customHeight="1" x14ac:dyDescent="0.35">
      <c r="A148" s="76" t="s">
        <v>126</v>
      </c>
      <c r="B148" s="43" t="s">
        <v>70</v>
      </c>
      <c r="C148" s="43" t="s">
        <v>95</v>
      </c>
      <c r="D148" s="44">
        <v>8.5</v>
      </c>
      <c r="E148" s="43" t="s">
        <v>65</v>
      </c>
      <c r="F148" s="56"/>
      <c r="G148" s="65">
        <f t="shared" si="0"/>
        <v>0</v>
      </c>
      <c r="H148" s="4"/>
      <c r="I148" s="4"/>
    </row>
    <row r="149" spans="1:9" ht="24" customHeight="1" x14ac:dyDescent="0.35">
      <c r="A149" s="76" t="s">
        <v>195</v>
      </c>
      <c r="B149" s="41" t="s">
        <v>70</v>
      </c>
      <c r="C149" s="41" t="s">
        <v>96</v>
      </c>
      <c r="D149" s="42">
        <v>6</v>
      </c>
      <c r="E149" s="41" t="s">
        <v>65</v>
      </c>
      <c r="F149" s="56"/>
      <c r="G149" s="66"/>
      <c r="H149" s="4"/>
      <c r="I149" s="4"/>
    </row>
    <row r="150" spans="1:9" ht="24" customHeight="1" x14ac:dyDescent="0.3">
      <c r="A150" s="43"/>
      <c r="B150" s="43"/>
      <c r="C150" s="43"/>
      <c r="D150" s="44"/>
      <c r="E150" s="43"/>
      <c r="F150" s="56"/>
      <c r="G150" s="67">
        <f>SUM(G132:G149)</f>
        <v>0</v>
      </c>
      <c r="H150" s="4"/>
      <c r="I150" s="4"/>
    </row>
    <row r="151" spans="1:9" ht="24" customHeight="1" x14ac:dyDescent="0.3">
      <c r="A151" s="21"/>
      <c r="B151" s="21"/>
      <c r="C151" s="21"/>
      <c r="D151" s="24"/>
      <c r="E151" s="21"/>
      <c r="F151" s="47"/>
      <c r="G151" s="21"/>
      <c r="H151" s="4"/>
      <c r="I151" s="4"/>
    </row>
    <row r="152" spans="1:9" ht="24" customHeight="1" thickBot="1" x14ac:dyDescent="0.45">
      <c r="A152" s="40" t="s">
        <v>71</v>
      </c>
      <c r="B152" s="21"/>
      <c r="C152" s="21"/>
      <c r="D152" s="24"/>
      <c r="E152" s="21"/>
      <c r="F152" s="47"/>
      <c r="G152" s="38">
        <f>G58+G85+G102+G150+G128</f>
        <v>0</v>
      </c>
      <c r="H152" s="4"/>
      <c r="I152" s="4"/>
    </row>
    <row r="153" spans="1:9" ht="24" customHeight="1" x14ac:dyDescent="0.25">
      <c r="A153" s="12"/>
      <c r="B153" s="12"/>
      <c r="C153" s="12"/>
      <c r="D153" s="13"/>
      <c r="E153" s="12"/>
      <c r="G153" s="12"/>
    </row>
    <row r="154" spans="1:9" ht="24" customHeight="1" x14ac:dyDescent="0.25"/>
  </sheetData>
  <sheetProtection algorithmName="SHA-512" hashValue="iXS+6o8N7iOJei8nI9Em3+ctF7ekc2wI0wTCTVSn7IuF7MQJR5a3jnNJ3RqxKqJpGQkeDGElo0Sy8zOOeyS6yQ==" saltValue="pUPuvolbf7STZvwFgY0SLw==" spinCount="100000" sheet="1" selectLockedCells="1"/>
  <mergeCells count="14">
    <mergeCell ref="B12:G12"/>
    <mergeCell ref="B14:G14"/>
    <mergeCell ref="B13:G13"/>
    <mergeCell ref="A15:H15"/>
    <mergeCell ref="A7:H7"/>
    <mergeCell ref="B9:G9"/>
    <mergeCell ref="B10:G10"/>
    <mergeCell ref="B11:G11"/>
    <mergeCell ref="A21:G21"/>
    <mergeCell ref="A23:G23"/>
    <mergeCell ref="A18:G18"/>
    <mergeCell ref="A19:G19"/>
    <mergeCell ref="A20:G20"/>
    <mergeCell ref="A22:G22"/>
  </mergeCells>
  <phoneticPr fontId="10" type="noConversion"/>
  <pageMargins left="0.70866141732283472" right="0.70866141732283472" top="0.74803149606299213" bottom="0.74803149606299213" header="0.31496062992125984" footer="0.31496062992125984"/>
  <pageSetup scale="49" fitToHeight="0" orientation="portrait" r:id="rId1"/>
  <headerFooter>
    <oddFooter>&amp;CPage &amp;P</oddFooter>
  </headerFooter>
  <rowBreaks count="2" manualBreakCount="2">
    <brk id="58" max="16383" man="1"/>
    <brk id="104" max="16383" man="1"/>
  </rowBreaks>
  <ignoredErrors>
    <ignoredError sqref="G92:G94 G86 G28 G89:G90 G96:G99 G91" unlockedFormula="1"/>
    <ignoredError sqref="G31:G58 G29 G27 G63:G83 G106 G108 G107 G109:G127" calculatedColumn="1"/>
    <ignoredError sqref="G84:G85 G61:G62" unlockedFormula="1" calculatedColumn="1"/>
  </ignoredErrors>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Atlin</dc:creator>
  <cp:lastModifiedBy>Elaine Atlin</cp:lastModifiedBy>
  <cp:lastPrinted>2020-07-02T19:01:43Z</cp:lastPrinted>
  <dcterms:created xsi:type="dcterms:W3CDTF">2020-03-26T19:41:37Z</dcterms:created>
  <dcterms:modified xsi:type="dcterms:W3CDTF">2020-07-04T15:33:13Z</dcterms:modified>
</cp:coreProperties>
</file>